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M:\DairyCo MI\Datum from M\Website PB\Prices\Wholesale prices\EU wholesale\"/>
    </mc:Choice>
  </mc:AlternateContent>
  <xr:revisionPtr revIDLastSave="0" documentId="13_ncr:1_{D110FDF4-B2BB-4A93-B4F5-7422D01993BD}"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12" i="23" l="1"/>
  <c r="R112" i="23"/>
  <c r="M112" i="23"/>
  <c r="M108" i="23"/>
  <c r="R111" i="23"/>
  <c r="M111" i="23"/>
  <c r="T112" i="23"/>
  <c r="N112" i="23"/>
  <c r="O112" i="23"/>
  <c r="P112" i="23"/>
  <c r="Q112" i="23"/>
  <c r="S112" i="23"/>
  <c r="K475" i="23"/>
  <c r="M475" i="23"/>
  <c r="M110" i="23"/>
  <c r="N110" i="23"/>
  <c r="S111" i="23"/>
  <c r="N111" i="23"/>
  <c r="O111" i="23"/>
  <c r="P111" i="23"/>
  <c r="Q111" i="23"/>
  <c r="T111" i="23"/>
  <c r="K471" i="23"/>
  <c r="M471" i="23"/>
  <c r="O110" i="23"/>
  <c r="P110" i="23"/>
  <c r="Q110" i="23"/>
  <c r="R110" i="23"/>
  <c r="S110" i="23"/>
  <c r="T110" i="23"/>
  <c r="M109" i="23"/>
  <c r="K467" i="23"/>
  <c r="M107" i="23"/>
  <c r="M467" i="23"/>
  <c r="N109" i="23"/>
  <c r="O109" i="23"/>
  <c r="P109" i="23"/>
  <c r="Q109" i="23"/>
  <c r="R109" i="23"/>
  <c r="S109" i="23"/>
  <c r="T109" i="23"/>
  <c r="K459" i="23"/>
  <c r="K463" i="23"/>
  <c r="O4" i="23"/>
  <c r="P4" i="23"/>
  <c r="O5" i="23"/>
  <c r="P5" i="23"/>
  <c r="O6" i="23"/>
  <c r="P6" i="23"/>
  <c r="O7" i="23"/>
  <c r="P7" i="23"/>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O27" i="23"/>
  <c r="P27" i="23"/>
  <c r="O28" i="23"/>
  <c r="P28" i="23"/>
  <c r="O29" i="23"/>
  <c r="P29" i="23"/>
  <c r="O30" i="23"/>
  <c r="P30" i="23"/>
  <c r="O31" i="23"/>
  <c r="P31" i="23"/>
  <c r="O32" i="23"/>
  <c r="P32" i="23"/>
  <c r="O33" i="23"/>
  <c r="P33" i="23"/>
  <c r="O34" i="23"/>
  <c r="P34" i="23"/>
  <c r="O35" i="23"/>
  <c r="P35" i="23"/>
  <c r="O36" i="23"/>
  <c r="P36" i="23"/>
  <c r="O37" i="23"/>
  <c r="P37" i="23"/>
  <c r="O38" i="23"/>
  <c r="P38" i="23"/>
  <c r="O39" i="23"/>
  <c r="P39" i="23"/>
  <c r="O40" i="23"/>
  <c r="P40" i="23"/>
  <c r="O41" i="23"/>
  <c r="P41" i="23"/>
  <c r="O42" i="23"/>
  <c r="P42" i="23"/>
  <c r="O43" i="23"/>
  <c r="P43" i="23"/>
  <c r="O44" i="23"/>
  <c r="P44" i="23"/>
  <c r="O45" i="23"/>
  <c r="P45" i="23"/>
  <c r="O46" i="23"/>
  <c r="P46" i="23"/>
  <c r="O47" i="23"/>
  <c r="P47" i="23"/>
  <c r="O48" i="23"/>
  <c r="P48" i="23"/>
  <c r="O49" i="23"/>
  <c r="P49" i="23"/>
  <c r="O50" i="23"/>
  <c r="P50" i="23"/>
  <c r="O51" i="23"/>
  <c r="P51" i="23"/>
  <c r="O52" i="23"/>
  <c r="P52" i="23"/>
  <c r="O53" i="23"/>
  <c r="P53" i="23"/>
  <c r="O54" i="23"/>
  <c r="P54" i="23"/>
  <c r="O55" i="23"/>
  <c r="P55" i="23"/>
  <c r="O56" i="23"/>
  <c r="P56" i="23"/>
  <c r="O57" i="23"/>
  <c r="P57" i="23"/>
  <c r="O58" i="23"/>
  <c r="P58" i="23"/>
  <c r="O59" i="23"/>
  <c r="P59" i="23"/>
  <c r="O60" i="23"/>
  <c r="P60" i="23"/>
  <c r="O61" i="23"/>
  <c r="P61" i="23"/>
  <c r="O62" i="23"/>
  <c r="P62" i="23"/>
  <c r="O63" i="23"/>
  <c r="P63" i="23"/>
  <c r="O64" i="23"/>
  <c r="P64" i="23"/>
  <c r="O65" i="23"/>
  <c r="P65" i="23"/>
  <c r="O66" i="23"/>
  <c r="P66" i="23"/>
  <c r="O67" i="23"/>
  <c r="P67" i="23"/>
  <c r="O68" i="23"/>
  <c r="P68" i="23"/>
  <c r="O69" i="23"/>
  <c r="P69" i="23"/>
  <c r="O70" i="23"/>
  <c r="P70" i="23"/>
  <c r="O71" i="23"/>
  <c r="P71" i="23"/>
  <c r="O72" i="23"/>
  <c r="P72" i="23"/>
  <c r="O73" i="23"/>
  <c r="P73" i="23"/>
  <c r="O74" i="23"/>
  <c r="P74" i="23"/>
  <c r="O75" i="23"/>
  <c r="P75" i="23"/>
  <c r="O76" i="23"/>
  <c r="P76" i="23"/>
  <c r="O77" i="23"/>
  <c r="P77" i="23"/>
  <c r="O78" i="23"/>
  <c r="P78" i="23"/>
  <c r="O79" i="23"/>
  <c r="P79" i="23"/>
  <c r="O80" i="23"/>
  <c r="P80" i="23"/>
  <c r="O81" i="23"/>
  <c r="P81" i="23"/>
  <c r="O82" i="23"/>
  <c r="P82" i="23"/>
  <c r="O83" i="23"/>
  <c r="P83" i="23"/>
  <c r="O84" i="23"/>
  <c r="P84" i="23"/>
  <c r="O85" i="23"/>
  <c r="P85" i="23"/>
  <c r="O86" i="23"/>
  <c r="P86" i="23"/>
  <c r="O87" i="23"/>
  <c r="P87" i="23"/>
  <c r="O88" i="23"/>
  <c r="P88" i="23"/>
  <c r="O89" i="23"/>
  <c r="P89" i="23"/>
  <c r="O90" i="23"/>
  <c r="P90" i="23"/>
  <c r="O91" i="23"/>
  <c r="P91" i="23"/>
  <c r="O92" i="23"/>
  <c r="P92" i="23"/>
  <c r="O93" i="23"/>
  <c r="P93" i="23"/>
  <c r="O94" i="23"/>
  <c r="P94" i="23"/>
  <c r="O95" i="23"/>
  <c r="P95" i="23"/>
  <c r="O96" i="23"/>
  <c r="P96" i="23"/>
  <c r="O97" i="23"/>
  <c r="P97" i="23"/>
  <c r="O98" i="23"/>
  <c r="P98" i="23"/>
  <c r="O99" i="23"/>
  <c r="P99" i="23"/>
  <c r="O100" i="23"/>
  <c r="P100" i="23"/>
  <c r="O101" i="23"/>
  <c r="P101" i="23"/>
  <c r="O102" i="23"/>
  <c r="P102" i="23"/>
  <c r="O103" i="23"/>
  <c r="P103" i="23"/>
  <c r="O104" i="23"/>
  <c r="P104" i="23"/>
  <c r="O105" i="23"/>
  <c r="P105" i="23"/>
  <c r="O106" i="23"/>
  <c r="P106" i="23"/>
  <c r="O107" i="23"/>
  <c r="P107" i="23"/>
  <c r="O108" i="23"/>
  <c r="P108" i="23"/>
  <c r="M459" i="23"/>
  <c r="M463" i="23"/>
  <c r="N5" i="25"/>
  <c r="R108" i="23"/>
  <c r="T108" i="23"/>
  <c r="N108" i="23"/>
  <c r="Q108" i="23"/>
  <c r="S108" i="23"/>
  <c r="K454" i="23"/>
  <c r="N9" i="25"/>
  <c r="N107" i="23"/>
  <c r="Q107" i="23"/>
  <c r="R107" i="23"/>
  <c r="S107" i="23"/>
  <c r="T107" i="23"/>
  <c r="M106" i="23"/>
  <c r="O4" i="25"/>
  <c r="M454" i="23"/>
  <c r="M104" i="23"/>
  <c r="N105" i="23"/>
  <c r="Q105" i="23"/>
  <c r="R105" i="23"/>
  <c r="S105" i="23"/>
  <c r="T105" i="23"/>
  <c r="M105" i="23"/>
  <c r="N106" i="23"/>
  <c r="Q106" i="23"/>
  <c r="R106" i="23"/>
  <c r="S106" i="23"/>
  <c r="T106" i="23"/>
  <c r="M449" i="23"/>
  <c r="K449" i="23"/>
  <c r="M445" i="23"/>
  <c r="K445" i="23"/>
  <c r="M441" i="23"/>
  <c r="N104" i="23"/>
  <c r="Q104" i="23"/>
  <c r="R104" i="23"/>
  <c r="S104" i="23"/>
  <c r="T104" i="23"/>
  <c r="K437" i="23"/>
  <c r="K441" i="23"/>
  <c r="N103" i="23"/>
  <c r="Q103" i="23"/>
  <c r="R103" i="23"/>
  <c r="S103" i="23"/>
  <c r="T103" i="23"/>
  <c r="M103" i="23"/>
  <c r="N475" i="23" l="1"/>
  <c r="U110" i="23"/>
  <c r="U111" i="23"/>
  <c r="N471" i="23"/>
  <c r="U109" i="23"/>
  <c r="U108" i="23"/>
  <c r="N467" i="23"/>
  <c r="N463" i="23"/>
  <c r="U107" i="23"/>
  <c r="N459" i="23"/>
  <c r="U106" i="23"/>
  <c r="N454" i="23"/>
  <c r="U105" i="23"/>
  <c r="N449" i="23"/>
  <c r="U104" i="23"/>
  <c r="N445" i="23"/>
  <c r="U103" i="23"/>
  <c r="N441" i="23"/>
  <c r="N6" i="25"/>
  <c r="M102" i="23"/>
  <c r="M437" i="23"/>
  <c r="N102" i="23"/>
  <c r="Q102" i="23"/>
  <c r="R102" i="23"/>
  <c r="S102" i="23"/>
  <c r="T102" i="23"/>
  <c r="T101" i="23"/>
  <c r="S101" i="23"/>
  <c r="R101" i="23"/>
  <c r="Q101" i="23"/>
  <c r="N101" i="23"/>
  <c r="M101" i="23"/>
  <c r="K389" i="23"/>
  <c r="K393" i="23"/>
  <c r="K398" i="23"/>
  <c r="K415" i="23"/>
  <c r="K419" i="23"/>
  <c r="K423" i="23"/>
  <c r="K427" i="23"/>
  <c r="K431" i="23"/>
  <c r="M431" i="23"/>
  <c r="M427" i="23"/>
  <c r="N437" i="23" l="1"/>
  <c r="U102" i="23"/>
  <c r="N427" i="23"/>
  <c r="N431" i="23"/>
  <c r="U101" i="23"/>
  <c r="M95" i="23"/>
  <c r="T96" i="23"/>
  <c r="N96" i="23"/>
  <c r="M96" i="23"/>
  <c r="Q96" i="23"/>
  <c r="R96" i="23"/>
  <c r="S96" i="23"/>
  <c r="M97" i="23"/>
  <c r="Q97" i="23"/>
  <c r="R97" i="23"/>
  <c r="S97" i="23"/>
  <c r="T97" i="23"/>
  <c r="N97" i="23"/>
  <c r="N98" i="23"/>
  <c r="Q98" i="23"/>
  <c r="R98" i="23"/>
  <c r="S98" i="23"/>
  <c r="T98" i="23"/>
  <c r="M98" i="23"/>
  <c r="N99" i="23"/>
  <c r="Q99" i="23"/>
  <c r="R99" i="23"/>
  <c r="S99" i="23"/>
  <c r="T99" i="23"/>
  <c r="M99" i="23"/>
  <c r="N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Q95" i="23"/>
  <c r="R95" i="23"/>
  <c r="S95" i="23"/>
  <c r="T95" i="23"/>
  <c r="T94" i="23"/>
  <c r="N94" i="23"/>
  <c r="Q94" i="23"/>
  <c r="R94" i="23"/>
  <c r="S94" i="23"/>
  <c r="M94" i="23"/>
  <c r="M352" i="23"/>
  <c r="K384" i="23"/>
  <c r="N384" i="23" s="1"/>
  <c r="K324" i="23"/>
  <c r="M325" i="23" s="1"/>
  <c r="R93" i="23"/>
  <c r="R92" i="23"/>
  <c r="M93" i="23"/>
  <c r="U95" i="23" l="1"/>
  <c r="U94" i="23"/>
  <c r="N93" i="23"/>
  <c r="Q93" i="23"/>
  <c r="S93" i="23"/>
  <c r="T93" i="23"/>
  <c r="K376" i="23"/>
  <c r="N376" i="23" s="1"/>
  <c r="S92" i="23"/>
  <c r="M92" i="23"/>
  <c r="M91" i="23"/>
  <c r="N92" i="23"/>
  <c r="Q92" i="23"/>
  <c r="T92" i="23"/>
  <c r="U93" i="23" l="1"/>
  <c r="U92" i="23"/>
  <c r="N90" i="23"/>
  <c r="Q90" i="23"/>
  <c r="R90" i="23"/>
  <c r="S90" i="23"/>
  <c r="T90" i="23"/>
  <c r="N89" i="23"/>
  <c r="Q89" i="23"/>
  <c r="R89" i="23"/>
  <c r="S89" i="23"/>
  <c r="T89" i="23"/>
  <c r="M89" i="23"/>
  <c r="M90" i="23"/>
  <c r="N91" i="23"/>
  <c r="Q91" i="23"/>
  <c r="R91" i="23"/>
  <c r="S91" i="23"/>
  <c r="T91" i="23"/>
  <c r="K372" i="23" l="1"/>
  <c r="N372" i="23" s="1"/>
  <c r="K380" i="23"/>
  <c r="N380" i="23" s="1"/>
  <c r="N8" i="25"/>
  <c r="N7" i="25"/>
  <c r="U90" i="23"/>
  <c r="M88" i="23"/>
  <c r="N88" i="23"/>
  <c r="Q88" i="23"/>
  <c r="R88" i="23"/>
  <c r="S88" i="23"/>
  <c r="T88" i="23"/>
  <c r="U89" i="23"/>
  <c r="U88" i="23" l="1"/>
  <c r="U91" i="23"/>
  <c r="M87" i="23" l="1"/>
  <c r="N87" i="23"/>
  <c r="Q87" i="23"/>
  <c r="R87" i="23"/>
  <c r="S87" i="23"/>
  <c r="T87" i="23"/>
  <c r="M86" i="23"/>
  <c r="N86" i="23"/>
  <c r="Q86" i="23"/>
  <c r="R86" i="23"/>
  <c r="S86" i="23"/>
  <c r="T86" i="23"/>
  <c r="M85" i="23"/>
  <c r="M84" i="23"/>
  <c r="M83" i="23"/>
  <c r="T85" i="23"/>
  <c r="N85" i="23"/>
  <c r="Q85" i="23"/>
  <c r="R85" i="23"/>
  <c r="S85" i="23"/>
  <c r="N84" i="23"/>
  <c r="Q84" i="23"/>
  <c r="R84" i="23"/>
  <c r="S84" i="23"/>
  <c r="T84" i="23"/>
  <c r="K348" i="23"/>
  <c r="K352" i="23"/>
  <c r="K344" i="23"/>
  <c r="S82" i="23"/>
  <c r="S83" i="23"/>
  <c r="M80" i="23"/>
  <c r="M81" i="23"/>
  <c r="N81" i="23"/>
  <c r="Q81" i="23"/>
  <c r="R81" i="23"/>
  <c r="S81" i="23"/>
  <c r="T81" i="23"/>
  <c r="M82" i="23"/>
  <c r="N82" i="23"/>
  <c r="Q82" i="23"/>
  <c r="R82" i="23"/>
  <c r="T82" i="23"/>
  <c r="N83" i="23"/>
  <c r="Q83" i="23"/>
  <c r="R83" i="23"/>
  <c r="T83" i="23"/>
  <c r="T79" i="23"/>
  <c r="T80" i="23"/>
  <c r="K336" i="23"/>
  <c r="K301" i="23"/>
  <c r="U84" i="23" l="1"/>
  <c r="U86" i="23"/>
  <c r="U87" i="23"/>
  <c r="U85" i="23"/>
  <c r="U83" i="23"/>
  <c r="U81" i="23"/>
  <c r="U82" i="23"/>
  <c r="N80" i="23"/>
  <c r="Q80" i="23"/>
  <c r="R80" i="23"/>
  <c r="S80" i="23"/>
  <c r="M79" i="23"/>
  <c r="M337" i="23"/>
  <c r="K319" i="23"/>
  <c r="K332" i="23"/>
  <c r="N79" i="23"/>
  <c r="Q79" i="23"/>
  <c r="R79" i="23"/>
  <c r="S79" i="23"/>
  <c r="U80" i="23" l="1"/>
  <c r="U79" i="23"/>
  <c r="M333" i="23"/>
  <c r="K328" i="23"/>
  <c r="M329" i="23" s="1"/>
  <c r="N233" i="6" l="1"/>
  <c r="N78" i="23"/>
  <c r="Q78" i="23"/>
  <c r="R78" i="23"/>
  <c r="S78" i="23"/>
  <c r="T78" i="23"/>
  <c r="M78" i="23"/>
  <c r="U78" i="23" l="1"/>
  <c r="N77" i="23"/>
  <c r="Q77" i="23"/>
  <c r="R77" i="23"/>
  <c r="S77" i="23"/>
  <c r="T77" i="23"/>
  <c r="M77" i="23"/>
  <c r="M320" i="23"/>
  <c r="M76" i="23"/>
  <c r="M75" i="23"/>
  <c r="N76" i="23"/>
  <c r="Q76" i="23"/>
  <c r="R76" i="23"/>
  <c r="S76" i="23"/>
  <c r="T76" i="23"/>
  <c r="K314" i="23"/>
  <c r="N75" i="23"/>
  <c r="Q75" i="23"/>
  <c r="R75" i="23"/>
  <c r="S75" i="23"/>
  <c r="T75" i="23"/>
  <c r="U77" i="23" l="1"/>
  <c r="U76" i="23"/>
  <c r="U75" i="23"/>
  <c r="K310" i="23"/>
  <c r="M316" i="23"/>
  <c r="K306" i="23"/>
  <c r="K293" i="23"/>
  <c r="K289" i="23"/>
  <c r="N74" i="23" l="1"/>
  <c r="Q74" i="23"/>
  <c r="R74" i="23"/>
  <c r="S74" i="23"/>
  <c r="T74" i="23"/>
  <c r="M74" i="23"/>
  <c r="N73" i="23"/>
  <c r="Q73" i="23"/>
  <c r="R73" i="23"/>
  <c r="S73" i="23"/>
  <c r="T73" i="23"/>
  <c r="M73" i="23"/>
  <c r="U74" i="23" l="1"/>
  <c r="U73" i="23"/>
  <c r="M72" i="23"/>
  <c r="T72" i="23" l="1"/>
  <c r="S72" i="23"/>
  <c r="R72" i="23"/>
  <c r="Q72" i="23"/>
  <c r="N72" i="23"/>
  <c r="U72" i="23" l="1"/>
  <c r="N71" i="23"/>
  <c r="Q71" i="23"/>
  <c r="R71" i="23"/>
  <c r="S71" i="23"/>
  <c r="T71" i="23"/>
  <c r="M71" i="23"/>
  <c r="U71" i="23" l="1"/>
  <c r="T69" i="23"/>
  <c r="T70" i="23"/>
  <c r="S70" i="23"/>
  <c r="R70" i="23"/>
  <c r="Q70" i="23"/>
  <c r="N70" i="23"/>
  <c r="M70" i="23"/>
  <c r="M61" i="23"/>
  <c r="M69" i="23"/>
  <c r="N69" i="23"/>
  <c r="K285" i="23"/>
  <c r="K281" i="23"/>
  <c r="K276" i="23"/>
  <c r="Q69" i="23"/>
  <c r="R69" i="23"/>
  <c r="S69" i="23"/>
  <c r="K272" i="23"/>
  <c r="U70" i="23" l="1"/>
  <c r="U69" i="23"/>
  <c r="R68" i="23"/>
  <c r="M68" i="23"/>
  <c r="T68" i="23"/>
  <c r="S68" i="23"/>
  <c r="Q68" i="23"/>
  <c r="N68" i="23"/>
  <c r="M67" i="23"/>
  <c r="N67" i="23"/>
  <c r="Q67" i="23"/>
  <c r="R67" i="23"/>
  <c r="S67" i="23"/>
  <c r="T67" i="23"/>
  <c r="M64" i="23"/>
  <c r="M66" i="23"/>
  <c r="N66" i="23"/>
  <c r="Q66" i="23"/>
  <c r="R66" i="23"/>
  <c r="S66" i="23"/>
  <c r="T66" i="23"/>
  <c r="M65" i="23"/>
  <c r="T65" i="23"/>
  <c r="N65" i="23"/>
  <c r="Q65" i="23"/>
  <c r="R65" i="23"/>
  <c r="S65" i="23"/>
  <c r="U67" i="23" l="1"/>
  <c r="U68" i="23"/>
  <c r="U66" i="23"/>
  <c r="U65" i="23"/>
  <c r="N64" i="23"/>
  <c r="Q64" i="23"/>
  <c r="R64" i="23"/>
  <c r="S64" i="23"/>
  <c r="T64" i="23"/>
  <c r="U64" i="23" l="1"/>
  <c r="N63" i="23"/>
  <c r="Q63" i="23"/>
  <c r="R63" i="23"/>
  <c r="S63" i="23"/>
  <c r="T63" i="23"/>
  <c r="M63" i="23"/>
  <c r="U63" i="23" l="1"/>
  <c r="N62" i="23"/>
  <c r="Q62" i="23"/>
  <c r="R62" i="23"/>
  <c r="S62" i="23"/>
  <c r="T62" i="23"/>
  <c r="M62" i="23"/>
  <c r="U62" i="23" l="1"/>
  <c r="T61" i="23"/>
  <c r="S61" i="23"/>
  <c r="R61" i="23"/>
  <c r="Q61" i="23"/>
  <c r="N61" i="23"/>
  <c r="M60" i="23"/>
  <c r="U61" i="23" l="1"/>
  <c r="N60" i="23" l="1"/>
  <c r="Q60" i="23"/>
  <c r="R60" i="23"/>
  <c r="S60" i="23"/>
  <c r="T60" i="23"/>
  <c r="U60" i="23" l="1"/>
  <c r="N59" i="23" l="1"/>
  <c r="Q59" i="23"/>
  <c r="R59" i="23"/>
  <c r="S59" i="23"/>
  <c r="T59" i="23"/>
  <c r="M59" i="23"/>
  <c r="U59" i="23" l="1"/>
  <c r="M58" i="23"/>
  <c r="N58" i="23" l="1"/>
  <c r="Q58" i="23"/>
  <c r="R58" i="23"/>
  <c r="S58" i="23"/>
  <c r="T58" i="23"/>
  <c r="U58" i="23" l="1"/>
  <c r="N57" i="23"/>
  <c r="Q57" i="23"/>
  <c r="R57" i="23"/>
  <c r="S57" i="23"/>
  <c r="T57" i="23"/>
  <c r="M57" i="23"/>
  <c r="U57" i="23" l="1"/>
  <c r="M56" i="23"/>
  <c r="M55" i="23"/>
  <c r="N56" i="23" l="1"/>
  <c r="Q56" i="23"/>
  <c r="R56" i="23"/>
  <c r="S56" i="23"/>
  <c r="T56" i="23"/>
  <c r="U56" i="23" l="1"/>
  <c r="N55" i="23"/>
  <c r="Q55" i="23"/>
  <c r="R55" i="23"/>
  <c r="S55" i="23"/>
  <c r="T55" i="23"/>
  <c r="U55" i="23" l="1"/>
  <c r="N54" i="23"/>
  <c r="Q54" i="23"/>
  <c r="R54" i="23"/>
  <c r="S54" i="23"/>
  <c r="T54" i="23"/>
  <c r="M54" i="23"/>
  <c r="M53" i="23"/>
  <c r="U54" i="23" l="1"/>
  <c r="T53" i="23"/>
  <c r="S53" i="23"/>
  <c r="R53" i="23"/>
  <c r="Q53" i="23"/>
  <c r="N53" i="23"/>
  <c r="U53" i="23" l="1"/>
  <c r="Q4" i="25"/>
  <c r="Q9" i="25" s="1"/>
  <c r="N52" i="23"/>
  <c r="Q52" i="23"/>
  <c r="R52" i="23"/>
  <c r="S52" i="23"/>
  <c r="T52" i="23"/>
  <c r="M52" i="23"/>
  <c r="T51" i="23"/>
  <c r="S51" i="23"/>
  <c r="R51" i="23"/>
  <c r="Q51" i="23"/>
  <c r="N51" i="23"/>
  <c r="M51" i="23"/>
  <c r="T50" i="23"/>
  <c r="S50" i="23"/>
  <c r="R50" i="23"/>
  <c r="Q50" i="23"/>
  <c r="N50" i="23"/>
  <c r="M50" i="23"/>
  <c r="T49" i="23"/>
  <c r="S49" i="23"/>
  <c r="R49" i="23"/>
  <c r="Q49" i="23"/>
  <c r="N49" i="23"/>
  <c r="M49" i="23"/>
  <c r="T48" i="23"/>
  <c r="S48" i="23"/>
  <c r="R48" i="23"/>
  <c r="Q48" i="23"/>
  <c r="N48" i="23"/>
  <c r="M48" i="23"/>
  <c r="T47" i="23"/>
  <c r="S47" i="23"/>
  <c r="R47" i="23"/>
  <c r="Q47" i="23"/>
  <c r="N47" i="23"/>
  <c r="M47" i="23"/>
  <c r="T46" i="23"/>
  <c r="S46" i="23"/>
  <c r="R46" i="23"/>
  <c r="Q46" i="23"/>
  <c r="N46" i="23"/>
  <c r="M46" i="23"/>
  <c r="T45" i="23"/>
  <c r="S45" i="23"/>
  <c r="R45" i="23"/>
  <c r="Q45" i="23"/>
  <c r="N45" i="23"/>
  <c r="M45" i="23"/>
  <c r="T44" i="23"/>
  <c r="S44" i="23"/>
  <c r="R44" i="23"/>
  <c r="Q44" i="23"/>
  <c r="N44" i="23"/>
  <c r="M44" i="23"/>
  <c r="T43" i="23"/>
  <c r="S43" i="23"/>
  <c r="R43" i="23"/>
  <c r="Q43" i="23"/>
  <c r="N43" i="23"/>
  <c r="M43" i="23"/>
  <c r="T42" i="23"/>
  <c r="S42" i="23"/>
  <c r="R42" i="23"/>
  <c r="Q42" i="23"/>
  <c r="N42" i="23"/>
  <c r="M42" i="23"/>
  <c r="T41" i="23"/>
  <c r="S41" i="23"/>
  <c r="R41" i="23"/>
  <c r="Q41" i="23"/>
  <c r="N41" i="23"/>
  <c r="M41" i="23"/>
  <c r="T40" i="23"/>
  <c r="S40" i="23"/>
  <c r="R40" i="23"/>
  <c r="Q40" i="23"/>
  <c r="N40" i="23"/>
  <c r="M40" i="23"/>
  <c r="T39" i="23"/>
  <c r="S39" i="23"/>
  <c r="R39" i="23"/>
  <c r="Q39" i="23"/>
  <c r="N39" i="23"/>
  <c r="M39" i="23"/>
  <c r="T38" i="23"/>
  <c r="S38" i="23"/>
  <c r="R38" i="23"/>
  <c r="Q38" i="23"/>
  <c r="N38" i="23"/>
  <c r="M38" i="23"/>
  <c r="T37" i="23"/>
  <c r="S37" i="23"/>
  <c r="R37" i="23"/>
  <c r="Q37" i="23"/>
  <c r="N37" i="23"/>
  <c r="M37" i="23"/>
  <c r="T36" i="23"/>
  <c r="S36" i="23"/>
  <c r="R36" i="23"/>
  <c r="Q36" i="23"/>
  <c r="N36" i="23"/>
  <c r="M36" i="23"/>
  <c r="T35" i="23"/>
  <c r="S35" i="23"/>
  <c r="R35" i="23"/>
  <c r="Q35" i="23"/>
  <c r="N35" i="23"/>
  <c r="M35" i="23"/>
  <c r="T34" i="23"/>
  <c r="S34" i="23"/>
  <c r="R34" i="23"/>
  <c r="Q34" i="23"/>
  <c r="N34" i="23"/>
  <c r="M34" i="23"/>
  <c r="T33" i="23"/>
  <c r="S33" i="23"/>
  <c r="R33" i="23"/>
  <c r="Q33" i="23"/>
  <c r="N33" i="23"/>
  <c r="M33" i="23"/>
  <c r="T32" i="23"/>
  <c r="S32" i="23"/>
  <c r="R32" i="23"/>
  <c r="Q32" i="23"/>
  <c r="N32" i="23"/>
  <c r="M32" i="23"/>
  <c r="T31" i="23"/>
  <c r="S31" i="23"/>
  <c r="R31" i="23"/>
  <c r="Q31" i="23"/>
  <c r="N31" i="23"/>
  <c r="M31" i="23"/>
  <c r="T30" i="23"/>
  <c r="S30" i="23"/>
  <c r="R30" i="23"/>
  <c r="Q30" i="23"/>
  <c r="N30" i="23"/>
  <c r="M30" i="23"/>
  <c r="T29" i="23"/>
  <c r="S29" i="23"/>
  <c r="R29" i="23"/>
  <c r="Q29" i="23"/>
  <c r="N29" i="23"/>
  <c r="M29" i="23"/>
  <c r="T28" i="23"/>
  <c r="S28" i="23"/>
  <c r="R28" i="23"/>
  <c r="Q28" i="23"/>
  <c r="N28" i="23"/>
  <c r="M28" i="23"/>
  <c r="T27" i="23"/>
  <c r="S27" i="23"/>
  <c r="R27" i="23"/>
  <c r="Q27" i="23"/>
  <c r="N27" i="23"/>
  <c r="M27" i="23"/>
  <c r="T26" i="23"/>
  <c r="S26" i="23"/>
  <c r="R26" i="23"/>
  <c r="Q26" i="23"/>
  <c r="N26" i="23"/>
  <c r="M26" i="23"/>
  <c r="T25" i="23"/>
  <c r="S25" i="23"/>
  <c r="R25" i="23"/>
  <c r="Q25" i="23"/>
  <c r="N25" i="23"/>
  <c r="M25" i="23"/>
  <c r="T24" i="23"/>
  <c r="S24" i="23"/>
  <c r="R24" i="23"/>
  <c r="Q24" i="23"/>
  <c r="N24" i="23"/>
  <c r="M24" i="23"/>
  <c r="T23" i="23"/>
  <c r="S23" i="23"/>
  <c r="R23" i="23"/>
  <c r="Q23" i="23"/>
  <c r="N23" i="23"/>
  <c r="M23" i="23"/>
  <c r="T22" i="23"/>
  <c r="S22" i="23"/>
  <c r="R22" i="23"/>
  <c r="Q22" i="23"/>
  <c r="N22" i="23"/>
  <c r="M22" i="23"/>
  <c r="T21" i="23"/>
  <c r="S21" i="23"/>
  <c r="R21" i="23"/>
  <c r="Q21" i="23"/>
  <c r="N21" i="23"/>
  <c r="M21" i="23"/>
  <c r="T20" i="23"/>
  <c r="S20" i="23"/>
  <c r="R20" i="23"/>
  <c r="Q20" i="23"/>
  <c r="N20" i="23"/>
  <c r="M20" i="23"/>
  <c r="T19" i="23"/>
  <c r="S19" i="23"/>
  <c r="R19" i="23"/>
  <c r="Q19" i="23"/>
  <c r="N19" i="23"/>
  <c r="M19" i="23"/>
  <c r="T18" i="23"/>
  <c r="S18" i="23"/>
  <c r="R18" i="23"/>
  <c r="Q18" i="23"/>
  <c r="N18" i="23"/>
  <c r="M18" i="23"/>
  <c r="T17" i="23"/>
  <c r="S17" i="23"/>
  <c r="R17" i="23"/>
  <c r="Q17" i="23"/>
  <c r="N17" i="23"/>
  <c r="M17" i="23"/>
  <c r="T16" i="23"/>
  <c r="S16" i="23"/>
  <c r="R16" i="23"/>
  <c r="Q16" i="23"/>
  <c r="N16" i="23"/>
  <c r="M16" i="23"/>
  <c r="T15" i="23"/>
  <c r="S15" i="23"/>
  <c r="R15" i="23"/>
  <c r="Q15" i="23"/>
  <c r="N15" i="23"/>
  <c r="M15" i="23"/>
  <c r="T14" i="23"/>
  <c r="S14" i="23"/>
  <c r="R14" i="23"/>
  <c r="Q14" i="23"/>
  <c r="N14" i="23"/>
  <c r="M14" i="23"/>
  <c r="T13" i="23"/>
  <c r="S13" i="23"/>
  <c r="R13" i="23"/>
  <c r="Q13" i="23"/>
  <c r="N13" i="23"/>
  <c r="M13" i="23"/>
  <c r="T12" i="23"/>
  <c r="S12" i="23"/>
  <c r="R12" i="23"/>
  <c r="Q12" i="23"/>
  <c r="N12" i="23"/>
  <c r="M12" i="23"/>
  <c r="T11" i="23"/>
  <c r="S11" i="23"/>
  <c r="R11" i="23"/>
  <c r="Q11" i="23"/>
  <c r="N11" i="23"/>
  <c r="M11" i="23"/>
  <c r="T10" i="23"/>
  <c r="S10" i="23"/>
  <c r="R10" i="23"/>
  <c r="Q10" i="23"/>
  <c r="N10" i="23"/>
  <c r="M10" i="23"/>
  <c r="T9" i="23"/>
  <c r="S9" i="23"/>
  <c r="R9" i="23"/>
  <c r="Q9" i="23"/>
  <c r="N9" i="23"/>
  <c r="M9" i="23"/>
  <c r="T8" i="23"/>
  <c r="S8" i="23"/>
  <c r="R8" i="23"/>
  <c r="Q8" i="23"/>
  <c r="N8" i="23"/>
  <c r="M8" i="23"/>
  <c r="T7" i="23"/>
  <c r="S7" i="23"/>
  <c r="R7" i="23"/>
  <c r="Q7" i="23"/>
  <c r="N7" i="23"/>
  <c r="M7" i="23"/>
  <c r="T6" i="23"/>
  <c r="S6" i="23"/>
  <c r="R6" i="23"/>
  <c r="Q6" i="23"/>
  <c r="N6" i="23"/>
  <c r="M6" i="23"/>
  <c r="T5" i="23"/>
  <c r="S5" i="23"/>
  <c r="R5" i="23"/>
  <c r="Q5" i="23"/>
  <c r="N5" i="23"/>
  <c r="M5" i="23"/>
  <c r="T4" i="23"/>
  <c r="S4" i="23"/>
  <c r="R4" i="23"/>
  <c r="Q4" i="23"/>
  <c r="N4" i="23"/>
  <c r="M4" i="23"/>
  <c r="U4" i="23" l="1"/>
  <c r="O8" i="25"/>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<sst xmlns="http://schemas.openxmlformats.org/spreadsheetml/2006/main" count="192" uniqueCount="82">
  <si>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</si>
  <si>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</si>
  <si>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</si>
  <si>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</si>
  <si>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</si>
  <si>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</si>
  <si>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</si>
  <si>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</si>
  <si>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</si>
  <si>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</si>
  <si>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</si>
  <si>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</si>
  <si>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</si>
  <si>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</si>
  <si>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</si>
  <si>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</si>
  <si>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</si>
  <si>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</si>
  <si>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</si>
  <si>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</si>
  <si>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</si>
  <si>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</si>
  <si>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</si>
  <si>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</si>
  <si>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</si>
  <si>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</si>
  <si>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</si>
  <si>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</si>
  <si>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</si>
  <si>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</si>
  <si>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</si>
  <si>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</si>
  <si>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</si>
  <si>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</si>
  <si>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</si>
  <si>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</si>
  <si>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</si>
  <si>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</si>
  <si>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</si>
  <si>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</si>
  <si>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</si>
  <si>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</si>
  <si>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</si>
  <si>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</si>
  <si>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</si>
  <si>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</si>
  <si>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</si>
  <si>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</si>
  <si>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</si>
  <si>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</si>
  <si>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</si>
  <si>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</si>
  <si>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</si>
  <si>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</si>
  <si>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</si>
  <si>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</si>
  <si>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</si>
  <si>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</si>
  <si>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</si>
  <si>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</si>
  <si>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</si>
  <si>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</si>
  <si>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</si>
  <si>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</si>
  <si>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</si>
  <si>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</si>
  <si>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</si>
  <si>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</si>
  <si>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</si>
  <si>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</si>
  <si>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</si>
  <si>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</si>
  <si>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</si>
  <si>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</si>
  <si>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</si>
  <si>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</si>
  <si>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</si>
  <si>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</si>
  <si>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</si>
  <si>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</si>
  <si>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2025. All rights reserved.</t>
  </si>
  <si>
    <r>
      <rPr>
        <b/>
        <sz val="12"/>
        <color theme="1"/>
        <rFont val="Arial"/>
        <family val="2"/>
      </rPr>
      <t>Last updated: 17</t>
    </r>
    <r>
      <rPr>
        <sz val="12"/>
        <color theme="1"/>
        <rFont val="Arial"/>
        <family val="2"/>
      </rPr>
      <t>/02/2025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</si>
</sst>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3">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
      <sz val="10"/>
      <name val="Arial"/>
      <family val="2"/>
    </font>
    <font>
      <sz val="10"/>
      <name val="Arial"/>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40">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xf numFmtId="0" fontId="51" fillId="0" borderId="0"/>
    <xf numFmtId="0" fontId="52" fillId="0" borderId="0"/>
  </cellStyleXfs>
  <cellXfs count="159">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9" xfId="1" applyNumberFormat="1" applyFont="1" applyFill="1" applyBorder="1"/>
    <xf numFmtId="164" fontId="21" fillId="18" borderId="11" xfId="1" applyNumberFormat="1" applyFont="1" applyFill="1" applyBorder="1"/>
    <xf numFmtId="164" fontId="21" fillId="18" borderId="5" xfId="1" applyNumberFormat="1" applyFont="1" applyFill="1" applyBorder="1"/>
    <xf numFmtId="164" fontId="21" fillId="18" borderId="12" xfId="1" applyNumberFormat="1" applyFont="1" applyFill="1" applyBorder="1"/>
    <xf numFmtId="0" fontId="1" fillId="0" borderId="0" xfId="4" applyFont="1" applyAlignment="1">
      <alignment vertical="center"/>
    </xf>
    <xf numFmtId="10" fontId="0" fillId="0" borderId="0" xfId="0" applyNumberFormat="1"/>
    <xf numFmtId="165" fontId="20" fillId="14" borderId="0" xfId="0" applyNumberFormat="1" applyFont="1" applyFill="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40">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20" xfId="39" xr:uid="{65145D91-CE4F-4F7F-BC20-29534D858EA3}"/>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5997.0999999999995</c:v>
                </c:pt>
                <c:pt idx="68">
                  <c:v>6369.625</c:v>
                </c:pt>
                <c:pt idx="69">
                  <c:v>6566.0199999999995</c:v>
                </c:pt>
                <c:pt idx="70">
                  <c:v>6978.7999999999993</c:v>
                </c:pt>
                <c:pt idx="71">
                  <c:v>7616.7000000000007</c:v>
                </c:pt>
                <c:pt idx="72">
                  <c:v>7767.82</c:v>
                </c:pt>
                <c:pt idx="73">
                  <c:v>7730.1</c:v>
                </c:pt>
                <c:pt idx="74">
                  <c:v>7694.9749999999995</c:v>
                </c:pt>
                <c:pt idx="75">
                  <c:v>7408.4000000000005</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2380.1</c:v>
                </c:pt>
                <c:pt idx="70">
                  <c:v>2444.1</c:v>
                </c:pt>
                <c:pt idx="71">
                  <c:v>2558.85</c:v>
                </c:pt>
                <c:pt idx="72">
                  <c:v>2503</c:v>
                </c:pt>
                <c:pt idx="73">
                  <c:v>2565.5</c:v>
                </c:pt>
                <c:pt idx="74">
                  <c:v>2571.5500000000002</c:v>
                </c:pt>
                <c:pt idx="75">
                  <c:v>2558.38</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3815.4</c:v>
                </c:pt>
                <c:pt idx="70">
                  <c:v>3960.2</c:v>
                </c:pt>
                <c:pt idx="71">
                  <c:v>4285.7749999999996</c:v>
                </c:pt>
                <c:pt idx="72">
                  <c:v>4161.38</c:v>
                </c:pt>
                <c:pt idx="73">
                  <c:v>4261.26</c:v>
                </c:pt>
                <c:pt idx="74">
                  <c:v>4340.9500000000007</c:v>
                </c:pt>
                <c:pt idx="75">
                  <c:v>4343.0599999999995</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4600.1550000000007</c:v>
                </c:pt>
                <c:pt idx="70">
                  <c:v>4666.0600000000004</c:v>
                </c:pt>
                <c:pt idx="71">
                  <c:v>4746.8249999999998</c:v>
                </c:pt>
                <c:pt idx="72">
                  <c:v>4914.8599999999997</c:v>
                </c:pt>
                <c:pt idx="73">
                  <c:v>5019.3649999999998</c:v>
                </c:pt>
                <c:pt idx="74">
                  <c:v>5136.46875</c:v>
                </c:pt>
                <c:pt idx="75">
                  <c:v>5199.68</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797.7</c:v>
                </c:pt>
                <c:pt idx="70">
                  <c:v>823.52</c:v>
                </c:pt>
                <c:pt idx="71">
                  <c:v>929.87500000000011</c:v>
                </c:pt>
                <c:pt idx="72">
                  <c:v>911.1400000000001</c:v>
                </c:pt>
                <c:pt idx="73">
                  <c:v>942.44</c:v>
                </c:pt>
                <c:pt idx="74">
                  <c:v>967.90000000000009</c:v>
                </c:pt>
                <c:pt idx="75">
                  <c:v>984.91999999999985</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658"/>
          <c:min val="4456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row r="6438">
          <cell r="L6438">
            <v>1.1681560656503709</v>
          </cell>
        </row>
        <row r="6439">
          <cell r="L6439">
            <v>1.1703024061417471</v>
          </cell>
        </row>
        <row r="6440">
          <cell r="L6440">
            <v>1.1674060238150827</v>
          </cell>
        </row>
        <row r="6441">
          <cell r="L6441">
            <v>1.1679650544855698</v>
          </cell>
        </row>
        <row r="6442">
          <cell r="L6442">
            <v>1.1678832116788322</v>
          </cell>
        </row>
        <row r="6443">
          <cell r="L6443">
            <v>1.1717834544176235</v>
          </cell>
        </row>
        <row r="6444">
          <cell r="L6444">
            <v>1.1696590443885608</v>
          </cell>
        </row>
        <row r="6445">
          <cell r="L6445">
            <v>1.1679514132212101</v>
          </cell>
        </row>
        <row r="6446">
          <cell r="L6446">
            <v>1.1689343994015056</v>
          </cell>
        </row>
        <row r="6447">
          <cell r="L6447">
            <v>1.1674741696339968</v>
          </cell>
        </row>
        <row r="6448">
          <cell r="L6448">
            <v>1.1683880917885685</v>
          </cell>
        </row>
        <row r="6449">
          <cell r="L6449">
            <v>1.1684563523129594</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15" activePane="bottomRight" state="frozen"/>
      <selection pane="topRight" activeCell="C1" sqref="C1"/>
      <selection pane="bottomLeft" activeCell="A10" sqref="A10"/>
      <selection pane="bottomRight" activeCell="J123" sqref="J123"/>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81</v>
      </c>
    </row>
    <row r="8" spans="1:23">
      <c r="B8" s="145" t="s">
        <v>22</v>
      </c>
      <c r="C8" s="146" t="s">
        <v>7</v>
      </c>
      <c r="D8" s="146"/>
      <c r="E8" s="146"/>
      <c r="F8" s="146"/>
      <c r="G8" s="146"/>
      <c r="H8" s="146"/>
      <c r="I8" s="146"/>
      <c r="J8" s="146"/>
      <c r="K8" s="146"/>
    </row>
    <row r="9" spans="1:23">
      <c r="B9" s="145"/>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5997.0999999999995</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6566.0199999999995</v>
      </c>
      <c r="D112" s="129">
        <v>2380.1</v>
      </c>
      <c r="E112" s="129">
        <v>3815.4</v>
      </c>
      <c r="F112" s="129">
        <v>3889.3600000000006</v>
      </c>
      <c r="G112" s="129">
        <v>4329.72</v>
      </c>
      <c r="H112" s="129">
        <v>4372.5600000000004</v>
      </c>
      <c r="I112" s="129">
        <v>5808.98</v>
      </c>
      <c r="J112" s="129">
        <v>797.7</v>
      </c>
      <c r="K112" s="129">
        <v>4600.1550000000007</v>
      </c>
    </row>
    <row r="113" spans="2:11">
      <c r="B113" s="128">
        <v>45505</v>
      </c>
      <c r="C113" s="130">
        <v>6978.7999999999993</v>
      </c>
      <c r="D113" s="131">
        <v>2444.1</v>
      </c>
      <c r="E113" s="130">
        <v>3960.2</v>
      </c>
      <c r="F113" s="132">
        <v>3902.98</v>
      </c>
      <c r="G113" s="133">
        <v>4403.32</v>
      </c>
      <c r="H113" s="134">
        <v>4392.3599999999997</v>
      </c>
      <c r="I113" s="132">
        <v>5965.5800000000008</v>
      </c>
      <c r="J113" s="133">
        <v>823.52</v>
      </c>
      <c r="K113" s="133">
        <v>4666.0600000000004</v>
      </c>
    </row>
    <row r="114" spans="2:11">
      <c r="B114" s="96">
        <v>45536</v>
      </c>
      <c r="C114" s="138">
        <v>7616.7000000000007</v>
      </c>
      <c r="D114" s="140">
        <v>2558.85</v>
      </c>
      <c r="E114" s="140">
        <v>4285.7749999999996</v>
      </c>
      <c r="F114" s="139">
        <v>3955.7000000000007</v>
      </c>
      <c r="G114" s="141">
        <v>4527.9750000000004</v>
      </c>
      <c r="H114" s="138">
        <v>4494.5</v>
      </c>
      <c r="I114" s="140">
        <v>6009.1249999999991</v>
      </c>
      <c r="J114" s="141">
        <v>929.87500000000011</v>
      </c>
      <c r="K114" s="140">
        <v>4746.8249999999998</v>
      </c>
    </row>
    <row r="115" spans="2:11">
      <c r="B115" s="128">
        <v>45566</v>
      </c>
      <c r="C115" s="130">
        <v>7767.82</v>
      </c>
      <c r="D115" s="131">
        <v>2503</v>
      </c>
      <c r="E115" s="130">
        <v>4161.38</v>
      </c>
      <c r="F115" s="132">
        <v>4164.0999999999995</v>
      </c>
      <c r="G115" s="133">
        <v>4733.68</v>
      </c>
      <c r="H115" s="134">
        <v>4661.12</v>
      </c>
      <c r="I115" s="132">
        <v>6100.54</v>
      </c>
      <c r="J115" s="133">
        <v>911.1400000000001</v>
      </c>
      <c r="K115" s="133">
        <v>4914.8599999999997</v>
      </c>
    </row>
    <row r="116" spans="2:11">
      <c r="B116" s="96">
        <v>45597</v>
      </c>
      <c r="C116" s="129">
        <v>7730.1</v>
      </c>
      <c r="D116" s="129">
        <v>2565.5</v>
      </c>
      <c r="E116" s="129">
        <v>4261.26</v>
      </c>
      <c r="F116" s="129">
        <v>4268.24</v>
      </c>
      <c r="G116" s="129">
        <v>4914.3200000000006</v>
      </c>
      <c r="H116" s="129">
        <v>4804.16</v>
      </c>
      <c r="I116" s="129">
        <v>6090.74</v>
      </c>
      <c r="J116" s="129">
        <v>942.44</v>
      </c>
      <c r="K116" s="129">
        <v>5019.3649999999998</v>
      </c>
    </row>
    <row r="117" spans="2:11">
      <c r="B117" s="128">
        <v>45627</v>
      </c>
      <c r="C117" s="130">
        <v>7694.9749999999995</v>
      </c>
      <c r="D117" s="131">
        <v>2571.5500000000002</v>
      </c>
      <c r="E117" s="130">
        <v>4340.9500000000007</v>
      </c>
      <c r="F117" s="132">
        <v>4472.0249999999996</v>
      </c>
      <c r="G117" s="133">
        <v>4972.4750000000004</v>
      </c>
      <c r="H117" s="134">
        <v>4994.5749999999998</v>
      </c>
      <c r="I117" s="132">
        <v>6106.7999999999993</v>
      </c>
      <c r="J117" s="133">
        <v>967.90000000000009</v>
      </c>
      <c r="K117" s="133">
        <v>5136.46875</v>
      </c>
    </row>
    <row r="118" spans="2:11">
      <c r="B118" s="96">
        <v>45658</v>
      </c>
      <c r="C118" s="138">
        <v>7408.4000000000005</v>
      </c>
      <c r="D118" s="140">
        <v>2558.38</v>
      </c>
      <c r="E118" s="140">
        <v>4343.0599999999995</v>
      </c>
      <c r="F118" s="139">
        <v>4828.0599999999995</v>
      </c>
      <c r="G118" s="141">
        <v>4880.16</v>
      </c>
      <c r="H118" s="138">
        <v>4987.3999999999996</v>
      </c>
      <c r="I118" s="140">
        <v>6103.1</v>
      </c>
      <c r="J118" s="141">
        <v>984.91999999999985</v>
      </c>
      <c r="K118" s="140">
        <v>5199.68</v>
      </c>
    </row>
    <row r="119" spans="2:11">
      <c r="C119" s="51"/>
      <c r="D119" s="51"/>
      <c r="E119" s="51"/>
      <c r="F119" s="52"/>
      <c r="G119" s="52"/>
      <c r="H119" s="52"/>
      <c r="I119" s="52"/>
      <c r="J119" s="144"/>
    </row>
    <row r="120" spans="2:11">
      <c r="C120" s="51"/>
      <c r="D120" s="51"/>
      <c r="E120" s="51"/>
      <c r="F120" s="144"/>
      <c r="G120" s="144"/>
      <c r="H120" s="144"/>
      <c r="I120" s="144"/>
      <c r="J120" s="144"/>
    </row>
    <row r="121" spans="2:11">
      <c r="C121" s="51"/>
      <c r="D121" s="51"/>
      <c r="E121" s="51"/>
    </row>
    <row r="122" spans="2:11">
      <c r="C122" s="51"/>
      <c r="D122" s="51"/>
      <c r="E122" s="51"/>
    </row>
    <row r="123" spans="2:11">
      <c r="C123" s="51"/>
      <c r="D123" s="51"/>
      <c r="E123" s="51"/>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61"/>
  <sheetViews>
    <sheetView workbookViewId="0">
      <pane xSplit="1" ySplit="3" topLeftCell="H105" activePane="bottomRight" state="frozen"/>
      <selection pane="topRight" activeCell="B1" sqref="B1"/>
      <selection pane="bottomLeft" activeCell="A4" sqref="A4"/>
      <selection pane="bottomRight" activeCell="U113" sqref="U113"/>
    </sheetView>
  </sheetViews>
  <sheetFormatPr defaultRowHeight="14.5"/>
  <cols>
    <col min="1" max="1" width="16.54296875" bestFit="1" customWidth="1"/>
    <col min="2" max="2" width="11.81640625" style="1" customWidth="1"/>
    <col min="3" max="3" width="7.6328125" style="1" customWidth="1"/>
    <col min="7" max="7" width="10" bestFit="1" customWidth="1"/>
    <col min="10" max="10" width="9.453125" customWidth="1"/>
    <col min="11" max="11" width="10.54296875" bestFit="1" customWidth="1"/>
    <col min="13" max="13" width="15.453125" customWidth="1"/>
    <col min="17" max="17" width="10" bestFit="1" customWidth="1"/>
    <col min="19" max="19" width="10.7265625" bestFit="1" customWidth="1"/>
    <col min="20" max="20" width="10" bestFit="1" customWidth="1"/>
    <col min="24" max="24" width="40.26953125" customWidth="1"/>
  </cols>
  <sheetData>
    <row r="1" spans="1:24" ht="72.75" customHeight="1">
      <c r="A1" t="s">
        <v>77</v>
      </c>
      <c r="C1" s="40" t="s">
        <v>18</v>
      </c>
      <c r="H1" s="109" t="s">
        <v>19</v>
      </c>
      <c r="N1" s="106" t="s">
        <v>68</v>
      </c>
      <c r="U1" s="109" t="s">
        <v>79</v>
      </c>
      <c r="X1" s="113" t="s">
        <v>78</v>
      </c>
    </row>
    <row r="2" spans="1:24">
      <c r="A2" s="1" t="s">
        <v>5</v>
      </c>
      <c r="C2" s="147" t="s">
        <v>6</v>
      </c>
      <c r="D2" s="147"/>
      <c r="E2" s="147"/>
      <c r="F2" s="147"/>
      <c r="G2" s="147"/>
      <c r="H2" s="147"/>
      <c r="L2" s="1" t="s">
        <v>11</v>
      </c>
      <c r="M2" s="147" t="s">
        <v>7</v>
      </c>
      <c r="N2" s="147"/>
      <c r="O2" s="147"/>
      <c r="P2" s="147"/>
      <c r="Q2" s="147"/>
      <c r="R2" s="147"/>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AVERAGE(C4:C7)*10</f>
        <v>2907.5</v>
      </c>
      <c r="N4" s="29">
        <f t="shared" ref="N4:P4" si="0">AVERAGE(D4:D7)*10</f>
        <v>1694.05</v>
      </c>
      <c r="O4" s="29">
        <f t="shared" si="0"/>
        <v>2206</v>
      </c>
      <c r="P4" s="29">
        <f t="shared" si="0"/>
        <v>2602.1000000000004</v>
      </c>
      <c r="Q4" s="29">
        <f>AVERAGE(G4:G7)*10</f>
        <v>2494.7750000000001</v>
      </c>
      <c r="R4" s="29">
        <f>AVERAGE(H4:H7)*10</f>
        <v>2498.9</v>
      </c>
      <c r="S4" s="29">
        <f>AVERAGE(I4:I7)*10</f>
        <v>4333.1750000000002</v>
      </c>
      <c r="T4" s="29">
        <f>AVERAGE(J4:J7)*10</f>
        <v>558.29999999999995</v>
      </c>
      <c r="U4" s="36">
        <f t="shared" ref="U4:U3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AVERAGE(C8:C11)*10</f>
        <v>2755.2999999999997</v>
      </c>
      <c r="N5" s="29">
        <f t="shared" ref="N5:P5" si="2">AVERAGE(D8:D11)*10</f>
        <v>1666.55</v>
      </c>
      <c r="O5" s="29">
        <f t="shared" si="2"/>
        <v>2053.2749999999996</v>
      </c>
      <c r="P5" s="29">
        <f t="shared" si="2"/>
        <v>2575.1750000000002</v>
      </c>
      <c r="Q5" s="29">
        <f>AVERAGE(G8:G11)*10</f>
        <v>2389.6750000000002</v>
      </c>
      <c r="R5" s="29">
        <f>AVERAGE(H8:H11)*10</f>
        <v>2433</v>
      </c>
      <c r="S5" s="29">
        <f>AVERAGE(I8:I11)*10</f>
        <v>4457.0999999999995</v>
      </c>
      <c r="T5" s="29">
        <f>AVERAGE(J8:J11)*10</f>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AVERAGE(C12:C16)*10</f>
        <v>2613.1399999999994</v>
      </c>
      <c r="N6" s="29">
        <f t="shared" ref="N6:P6" si="3">AVERAGE(D12:D16)*10</f>
        <v>1649.12</v>
      </c>
      <c r="O6" s="29">
        <f t="shared" si="3"/>
        <v>1963.46</v>
      </c>
      <c r="P6" s="29">
        <f t="shared" si="3"/>
        <v>2502.8799999999997</v>
      </c>
      <c r="Q6" s="29">
        <f>AVERAGE(G12:G16)*10</f>
        <v>2303.44</v>
      </c>
      <c r="R6" s="29">
        <f>AVERAGE(H12:H16)*10</f>
        <v>2356.88</v>
      </c>
      <c r="S6" s="29">
        <f>AVERAGE(I12:I16)*10</f>
        <v>4384.2999999999993</v>
      </c>
      <c r="T6" s="29">
        <f>AVERAGE(J12:J16)*10</f>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AVERAGE(C16:C20)*10</f>
        <v>2570.6999999999998</v>
      </c>
      <c r="N7" s="29">
        <f t="shared" ref="N7:P7" si="4">AVERAGE(D16:D20)*10</f>
        <v>1659.7399999999998</v>
      </c>
      <c r="O7" s="29">
        <f t="shared" si="4"/>
        <v>1906.3200000000002</v>
      </c>
      <c r="P7" s="29">
        <f t="shared" si="4"/>
        <v>2457.98</v>
      </c>
      <c r="Q7" s="29">
        <f>AVERAGE(G16:G20)*10</f>
        <v>2261.08</v>
      </c>
      <c r="R7" s="29">
        <f>AVERAGE(H16:H20)*10</f>
        <v>2299.02</v>
      </c>
      <c r="S7" s="29">
        <f>AVERAGE(I16:I20)*10</f>
        <v>4354.12</v>
      </c>
      <c r="T7" s="29">
        <f>AVERAGE(J16:J20)*10</f>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AVERAGE(C21:C24)*10</f>
        <v>2528.875</v>
      </c>
      <c r="N8" s="29">
        <f t="shared" ref="N8:P8" si="5">AVERAGE(D21:D24)*10</f>
        <v>1654.4749999999999</v>
      </c>
      <c r="O8" s="29">
        <f t="shared" si="5"/>
        <v>1943.6249999999998</v>
      </c>
      <c r="P8" s="29">
        <f t="shared" si="5"/>
        <v>2264.9749999999999</v>
      </c>
      <c r="Q8" s="29">
        <f>AVERAGE(G21:G24)*10</f>
        <v>2213.875</v>
      </c>
      <c r="R8" s="29">
        <f>AVERAGE(H21:H24)*10</f>
        <v>2246.1750000000002</v>
      </c>
      <c r="S8" s="29">
        <f>AVERAGE(I21:I24)*10</f>
        <v>4292.6499999999996</v>
      </c>
      <c r="T8" s="29">
        <f>AVERAGE(J21:J24)*10</f>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AVERAGE(C25:C29)*10</f>
        <v>2765.96</v>
      </c>
      <c r="N9" s="29">
        <f t="shared" ref="N9:P9" si="6">AVERAGE(D25:D29)*10</f>
        <v>1693.1200000000001</v>
      </c>
      <c r="O9" s="29">
        <f t="shared" si="6"/>
        <v>2096.4</v>
      </c>
      <c r="P9" s="29">
        <f t="shared" si="6"/>
        <v>2180.1799999999998</v>
      </c>
      <c r="Q9" s="29">
        <f>AVERAGE(G25:G29)*10</f>
        <v>2281.04</v>
      </c>
      <c r="R9" s="29">
        <f>AVERAGE(H25:H29)*10</f>
        <v>2282.54</v>
      </c>
      <c r="S9" s="29">
        <f>AVERAGE(I25:I29)*10</f>
        <v>4217.8399999999992</v>
      </c>
      <c r="T9" s="29">
        <f>AVERAGE(J25:J29)*10</f>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AVERAGE(C30:C33)*10</f>
        <v>3034.8500000000004</v>
      </c>
      <c r="N10" s="29">
        <f t="shared" ref="N10:P10" si="7">AVERAGE(D30:D33)*10</f>
        <v>1726.3249999999998</v>
      </c>
      <c r="O10" s="29">
        <f t="shared" si="7"/>
        <v>2198.2250000000004</v>
      </c>
      <c r="P10" s="29">
        <f t="shared" si="7"/>
        <v>2237.0749999999998</v>
      </c>
      <c r="Q10" s="29">
        <f>AVERAGE(G30:G33)*10</f>
        <v>2466.4249999999997</v>
      </c>
      <c r="R10" s="29">
        <f>AVERAGE(H30:H33)*10</f>
        <v>2383.6749999999997</v>
      </c>
      <c r="S10" s="29">
        <f>AVERAGE(I30:I33)*10</f>
        <v>4237.3249999999998</v>
      </c>
      <c r="T10" s="29">
        <f>AVERAGE(J30:J33)*10</f>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AVERAGE(C34:C38)*10</f>
        <v>3277.4400000000005</v>
      </c>
      <c r="N11" s="29">
        <f t="shared" ref="N11:P11" si="8">AVERAGE(D34:D38)*10</f>
        <v>1777.8400000000001</v>
      </c>
      <c r="O11" s="29">
        <f t="shared" si="8"/>
        <v>2302.3200000000002</v>
      </c>
      <c r="P11" s="29">
        <f t="shared" si="8"/>
        <v>2340.48</v>
      </c>
      <c r="Q11" s="29">
        <f>AVERAGE(G34:G38)*10</f>
        <v>2697.3</v>
      </c>
      <c r="R11" s="29">
        <f>AVERAGE(H34:H38)*10</f>
        <v>2574.2600000000002</v>
      </c>
      <c r="S11" s="29">
        <f>AVERAGE(I34:I38)*10</f>
        <v>4242.18</v>
      </c>
      <c r="T11" s="29">
        <f>AVERAGE(J34:J38)*10</f>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AVERAGE(C39:C42)*10</f>
        <v>3736.3249999999998</v>
      </c>
      <c r="N12" s="29">
        <f t="shared" ref="N12:P12" si="9">AVERAGE(D39:D42)*10</f>
        <v>1923.5500000000002</v>
      </c>
      <c r="O12" s="29">
        <f t="shared" si="9"/>
        <v>2571.6999999999998</v>
      </c>
      <c r="P12" s="29">
        <f t="shared" si="9"/>
        <v>2536.9</v>
      </c>
      <c r="Q12" s="29">
        <f>AVERAGE(G39:G42)*10</f>
        <v>2894.0250000000005</v>
      </c>
      <c r="R12" s="29">
        <f>AVERAGE(H39:H42)*10</f>
        <v>2759.8500000000004</v>
      </c>
      <c r="S12" s="29">
        <f>AVERAGE(I39:I42)*10</f>
        <v>4255.7250000000004</v>
      </c>
      <c r="T12" s="29">
        <f>AVERAGE(J39:J42)*10</f>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AVERAGE(C43:C46)*10</f>
        <v>4061.3249999999998</v>
      </c>
      <c r="N13" s="29">
        <f t="shared" ref="N13:P13" si="10">AVERAGE(D43:D46)*10</f>
        <v>2023.6000000000001</v>
      </c>
      <c r="O13" s="29">
        <f t="shared" si="10"/>
        <v>2714.0999999999995</v>
      </c>
      <c r="P13" s="29">
        <f t="shared" si="10"/>
        <v>2678.4500000000003</v>
      </c>
      <c r="Q13" s="29">
        <f>AVERAGE(G43:G46)*10</f>
        <v>3111.45</v>
      </c>
      <c r="R13" s="29">
        <f>AVERAGE(H43:H46)*10</f>
        <v>2911.5750000000003</v>
      </c>
      <c r="S13" s="29">
        <f>AVERAGE(I43:I46)*10</f>
        <v>4215.1000000000004</v>
      </c>
      <c r="T13" s="29">
        <f>AVERAGE(J43:J46)*10</f>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AVERAGE(C47:C51)*10</f>
        <v>4148.88</v>
      </c>
      <c r="N14" s="29">
        <f t="shared" ref="N14:P14" si="11">AVERAGE(D47:D51)*10</f>
        <v>2005.72</v>
      </c>
      <c r="O14" s="29">
        <f t="shared" si="11"/>
        <v>2866.54</v>
      </c>
      <c r="P14" s="29">
        <f t="shared" si="11"/>
        <v>2761.2199999999993</v>
      </c>
      <c r="Q14" s="29">
        <f>AVERAGE(G47:G51)*10</f>
        <v>3315.76</v>
      </c>
      <c r="R14" s="29">
        <f>AVERAGE(H47:H51)*10</f>
        <v>3109.66</v>
      </c>
      <c r="S14" s="29">
        <f>AVERAGE(I47:I51)*10</f>
        <v>4309.3999999999996</v>
      </c>
      <c r="T14" s="29">
        <f>AVERAGE(J47:J51)*10</f>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AVERAGE(C52:C55)*10</f>
        <v>4246.9750000000004</v>
      </c>
      <c r="N15" s="29">
        <f t="shared" ref="N15:P15" si="12">AVERAGE(D52:D55)*10</f>
        <v>2050.0500000000002</v>
      </c>
      <c r="O15" s="29">
        <f t="shared" si="12"/>
        <v>3084.2249999999995</v>
      </c>
      <c r="P15" s="29">
        <f t="shared" si="12"/>
        <v>2840.2250000000004</v>
      </c>
      <c r="Q15" s="29">
        <f>AVERAGE(G52:G55)*10</f>
        <v>3391.5750000000003</v>
      </c>
      <c r="R15" s="29">
        <f>AVERAGE(H52:H55)*10</f>
        <v>3192.7</v>
      </c>
      <c r="S15" s="29">
        <f>AVERAGE(I52:I55)*10</f>
        <v>4378.0249999999996</v>
      </c>
      <c r="T15" s="29">
        <f>AVERAGE(J52:J55)*10</f>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AVERAGE(C56:C59)*10</f>
        <v>4271</v>
      </c>
      <c r="N16" s="29">
        <f t="shared" ref="N16:P16" si="13">AVERAGE(D56:D59)*10</f>
        <v>2104.1749999999997</v>
      </c>
      <c r="O16" s="29">
        <f t="shared" si="13"/>
        <v>3121.9250000000002</v>
      </c>
      <c r="P16" s="29">
        <f t="shared" si="13"/>
        <v>2978.8</v>
      </c>
      <c r="Q16" s="29">
        <f>AVERAGE(G56:G59)*10</f>
        <v>3346.4249999999997</v>
      </c>
      <c r="R16" s="29">
        <f>AVERAGE(H56:H59)*10</f>
        <v>3237.0000000000005</v>
      </c>
      <c r="S16" s="29">
        <f>AVERAGE(I56:I59)*10</f>
        <v>4455.8249999999998</v>
      </c>
      <c r="T16" s="29">
        <f>AVERAGE(J56:J59)*10</f>
        <v>854</v>
      </c>
      <c r="U16" s="36">
        <f t="shared" si="1"/>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P17" si="14">AVERAGE(D60:D63)*10</f>
        <v>2020.1499999999999</v>
      </c>
      <c r="O17" s="29">
        <f t="shared" si="14"/>
        <v>3047.5</v>
      </c>
      <c r="P17" s="29">
        <f t="shared" si="14"/>
        <v>3041.4749999999999</v>
      </c>
      <c r="Q17" s="29">
        <f>AVERAGE(G60:G63)*10</f>
        <v>3300.1499999999996</v>
      </c>
      <c r="R17" s="29">
        <f>AVERAGE(H60:H63)*10</f>
        <v>3209.9250000000002</v>
      </c>
      <c r="S17" s="29">
        <f>AVERAGE(I60:I63)*10</f>
        <v>4470.2749999999996</v>
      </c>
      <c r="T17" s="29">
        <f>AVERAGE(J60:J63)*10</f>
        <v>861.07500000000005</v>
      </c>
      <c r="U17" s="36">
        <f t="shared" si="1"/>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P18" si="15">AVERAGE(D64:D68)*10</f>
        <v>1857.1399999999999</v>
      </c>
      <c r="O18" s="29">
        <f t="shared" si="15"/>
        <v>2859.54</v>
      </c>
      <c r="P18" s="29">
        <f t="shared" si="15"/>
        <v>3185.24</v>
      </c>
      <c r="Q18" s="29">
        <f>AVERAGE(G64:G68)*10</f>
        <v>3206.2</v>
      </c>
      <c r="R18" s="29">
        <f>AVERAGE(H64:H68)*10</f>
        <v>3197.54</v>
      </c>
      <c r="S18" s="29">
        <f>AVERAGE(I64:I68)*10</f>
        <v>4527.74</v>
      </c>
      <c r="T18" s="29">
        <f>AVERAGE(J64:J68)*10</f>
        <v>886</v>
      </c>
      <c r="U18" s="36">
        <f t="shared" si="1"/>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P19" si="16">AVERAGE(D69:D72)*10</f>
        <v>1763.1750000000002</v>
      </c>
      <c r="O19" s="29">
        <f t="shared" si="16"/>
        <v>2734.35</v>
      </c>
      <c r="P19" s="29">
        <f t="shared" si="16"/>
        <v>3200.1</v>
      </c>
      <c r="Q19" s="29">
        <f>AVERAGE(G69:G72)*10</f>
        <v>3152.375</v>
      </c>
      <c r="R19" s="29">
        <f>AVERAGE(H69:H72)*10</f>
        <v>3176.3999999999996</v>
      </c>
      <c r="S19" s="29">
        <f>AVERAGE(I69:I72)*10</f>
        <v>4503.2</v>
      </c>
      <c r="T19" s="29">
        <f>AVERAGE(J69:J72)*10</f>
        <v>907.47500000000002</v>
      </c>
      <c r="U19" s="36">
        <f t="shared" si="1"/>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P20" si="17">AVERAGE(D73:D77)*10</f>
        <v>1812.5600000000004</v>
      </c>
      <c r="O20" s="29">
        <f t="shared" si="17"/>
        <v>2847.46</v>
      </c>
      <c r="P20" s="29">
        <f t="shared" si="17"/>
        <v>3182.0600000000004</v>
      </c>
      <c r="Q20" s="29">
        <f>AVERAGE(G73:G77)*10</f>
        <v>3147.1800000000003</v>
      </c>
      <c r="R20" s="29">
        <f>AVERAGE(H73:H77)*10</f>
        <v>3157.76</v>
      </c>
      <c r="S20" s="29">
        <f>AVERAGE(I73:I77)*10</f>
        <v>4555.4600000000009</v>
      </c>
      <c r="T20" s="29">
        <f>AVERAGE(J73:J77)*10</f>
        <v>938.6400000000001</v>
      </c>
      <c r="U20" s="36">
        <f t="shared" si="1"/>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P21" si="18">AVERAGE(D78:D81)*10</f>
        <v>1945.6999999999998</v>
      </c>
      <c r="O21" s="29">
        <f t="shared" si="18"/>
        <v>3002.5</v>
      </c>
      <c r="P21" s="29">
        <f t="shared" si="18"/>
        <v>3198.5750000000003</v>
      </c>
      <c r="Q21" s="29">
        <f>AVERAGE(G78:G81)*10</f>
        <v>3251.0249999999996</v>
      </c>
      <c r="R21" s="29">
        <f>AVERAGE(H78:H81)*10</f>
        <v>3212.9250000000002</v>
      </c>
      <c r="S21" s="29">
        <f>AVERAGE(I78:I81)*10</f>
        <v>4559</v>
      </c>
      <c r="T21" s="29">
        <f>AVERAGE(J78:J81)*10</f>
        <v>947.65</v>
      </c>
      <c r="U21" s="36">
        <f t="shared" si="1"/>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P22" si="19">AVERAGE(D82:D85)*10</f>
        <v>1841.575</v>
      </c>
      <c r="O22" s="29">
        <f t="shared" si="19"/>
        <v>2999.75</v>
      </c>
      <c r="P22" s="29">
        <f t="shared" si="19"/>
        <v>3257.8250000000003</v>
      </c>
      <c r="Q22" s="29">
        <f>AVERAGE(G82:G85)*10</f>
        <v>3406.1749999999993</v>
      </c>
      <c r="R22" s="29">
        <f>AVERAGE(H82:H85)*10</f>
        <v>3327.5250000000001</v>
      </c>
      <c r="S22" s="29">
        <f>AVERAGE(I82:I85)*10</f>
        <v>4653.7</v>
      </c>
      <c r="T22" s="29">
        <f>AVERAGE(J82:J85)*10</f>
        <v>908.34999999999991</v>
      </c>
      <c r="U22" s="36">
        <f t="shared" si="1"/>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P23" si="20">AVERAGE(D86:D90)*10</f>
        <v>1769.8400000000001</v>
      </c>
      <c r="O23" s="29">
        <f t="shared" si="20"/>
        <v>3073.94</v>
      </c>
      <c r="P23" s="29">
        <f t="shared" si="20"/>
        <v>3289.02</v>
      </c>
      <c r="Q23" s="29">
        <f>AVERAGE(G86:G90)*10</f>
        <v>3514.6000000000004</v>
      </c>
      <c r="R23" s="29">
        <f>AVERAGE(H86:H90)*10</f>
        <v>3400.7200000000003</v>
      </c>
      <c r="S23" s="29">
        <f>AVERAGE(I86:I90)*10</f>
        <v>4628.26</v>
      </c>
      <c r="T23" s="29">
        <f>AVERAGE(J86:J90)*10</f>
        <v>848.96</v>
      </c>
      <c r="U23" s="36">
        <f t="shared" si="1"/>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P24" si="21">AVERAGE(D91:D94)*10</f>
        <v>1679.5249999999999</v>
      </c>
      <c r="O24" s="29">
        <f t="shared" si="21"/>
        <v>3055.7249999999999</v>
      </c>
      <c r="P24" s="29">
        <f t="shared" si="21"/>
        <v>3303.0250000000001</v>
      </c>
      <c r="Q24" s="29">
        <f>AVERAGE(G91:G94)*10</f>
        <v>3542.2</v>
      </c>
      <c r="R24" s="29">
        <f>AVERAGE(H91:H94)*10</f>
        <v>3455.875</v>
      </c>
      <c r="S24" s="29">
        <f>AVERAGE(I91:I94)*10</f>
        <v>4657.6499999999996</v>
      </c>
      <c r="T24" s="29">
        <f>AVERAGE(J91:J94)*10</f>
        <v>767.34999999999991</v>
      </c>
      <c r="U24" s="36">
        <f t="shared" si="1"/>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P25" si="22">AVERAGE(D96:D99)*10</f>
        <v>1601.6000000000004</v>
      </c>
      <c r="O25" s="29">
        <f t="shared" si="22"/>
        <v>2891.5999999999995</v>
      </c>
      <c r="P25" s="29">
        <f t="shared" si="22"/>
        <v>3394.5499999999997</v>
      </c>
      <c r="Q25" s="29">
        <f>AVERAGE(G96:G99)*10</f>
        <v>3518.75</v>
      </c>
      <c r="R25" s="29">
        <f>AVERAGE(H96:H99)*10</f>
        <v>3468.35</v>
      </c>
      <c r="S25" s="29">
        <f>AVERAGE(I96:I99)*10</f>
        <v>4706.3999999999996</v>
      </c>
      <c r="T25" s="29">
        <f>AVERAGE(J96:J99)*10</f>
        <v>683.97500000000014</v>
      </c>
      <c r="U25" s="36">
        <f t="shared" si="1"/>
        <v>3772.0124999999998</v>
      </c>
    </row>
    <row r="26" spans="1:21">
      <c r="A26" s="1">
        <v>42526</v>
      </c>
      <c r="C26" s="30">
        <v>270.76</v>
      </c>
      <c r="D26" s="30">
        <v>169.18</v>
      </c>
      <c r="E26" s="30">
        <v>209</v>
      </c>
      <c r="F26" s="30">
        <v>221.97</v>
      </c>
      <c r="G26" s="30">
        <v>223.2</v>
      </c>
      <c r="H26" s="30">
        <v>227.02</v>
      </c>
      <c r="I26" s="30">
        <v>431.27</v>
      </c>
      <c r="J26" s="30">
        <v>55.7</v>
      </c>
      <c r="L26" s="2">
        <v>43040</v>
      </c>
      <c r="M26" s="29">
        <f t="shared" ref="M26:T26" si="23">AVERAGE(C100:C103)*10</f>
        <v>5115.05</v>
      </c>
      <c r="N26" s="29">
        <f t="shared" si="23"/>
        <v>1520.35</v>
      </c>
      <c r="O26" s="29">
        <f t="shared" si="23"/>
        <v>2713.4749999999995</v>
      </c>
      <c r="P26" s="29">
        <f t="shared" si="23"/>
        <v>3393.3249999999998</v>
      </c>
      <c r="Q26" s="29">
        <f t="shared" si="23"/>
        <v>3389.7249999999995</v>
      </c>
      <c r="R26" s="29">
        <f t="shared" si="23"/>
        <v>3456.3</v>
      </c>
      <c r="S26" s="29">
        <f t="shared" si="23"/>
        <v>4720.4000000000005</v>
      </c>
      <c r="T26" s="29">
        <f t="shared" si="23"/>
        <v>616</v>
      </c>
      <c r="U26" s="36">
        <f t="shared" si="1"/>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P27" si="24">AVERAGE(D104:D108)*10</f>
        <v>1460.06</v>
      </c>
      <c r="O27" s="29">
        <f t="shared" si="24"/>
        <v>2608.16</v>
      </c>
      <c r="P27" s="29">
        <f t="shared" si="24"/>
        <v>3276.96</v>
      </c>
      <c r="Q27" s="29">
        <f>AVERAGE(G104:G108)*10</f>
        <v>3162.9399999999996</v>
      </c>
      <c r="R27" s="29">
        <f>AVERAGE(H104:H108)*10</f>
        <v>3302.0600000000004</v>
      </c>
      <c r="S27" s="29">
        <f>AVERAGE(I104:I108)*10</f>
        <v>4730.24</v>
      </c>
      <c r="T27" s="29">
        <f>AVERAGE(J104:J108)*10</f>
        <v>622</v>
      </c>
      <c r="U27" s="36">
        <f t="shared" si="1"/>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P28" si="25">AVERAGE(D109:D112)*10</f>
        <v>1409.9749999999999</v>
      </c>
      <c r="O28" s="29">
        <f t="shared" si="25"/>
        <v>2545.1</v>
      </c>
      <c r="P28" s="29">
        <f t="shared" si="25"/>
        <v>3173.6249999999995</v>
      </c>
      <c r="Q28" s="29">
        <f>AVERAGE(G109:G112)*10</f>
        <v>2921.7999999999993</v>
      </c>
      <c r="R28" s="29">
        <f>AVERAGE(H109:H112)*10</f>
        <v>3105.1499999999996</v>
      </c>
      <c r="S28" s="29">
        <f>AVERAGE(I109:I112)*10</f>
        <v>4779.3</v>
      </c>
      <c r="T28" s="29">
        <f>AVERAGE(J109:J112)*10</f>
        <v>623.25</v>
      </c>
      <c r="U28" s="36">
        <f t="shared" si="1"/>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P29" si="26">AVERAGE(D113:D116)*10</f>
        <v>1387.6250000000002</v>
      </c>
      <c r="O29" s="29">
        <f t="shared" si="26"/>
        <v>2566.9499999999998</v>
      </c>
      <c r="P29" s="29">
        <f t="shared" si="26"/>
        <v>3152.3500000000004</v>
      </c>
      <c r="Q29" s="29">
        <f>AVERAGE(G113:G116)*10</f>
        <v>2823.55</v>
      </c>
      <c r="R29" s="29">
        <f>AVERAGE(H113:H116)*10</f>
        <v>3007.9749999999995</v>
      </c>
      <c r="S29" s="29">
        <f>AVERAGE(I113:I116)*10</f>
        <v>4707.375</v>
      </c>
      <c r="T29" s="29">
        <f>AVERAGE(J113:J116)*10</f>
        <v>635.59999999999991</v>
      </c>
      <c r="U29" s="36">
        <f t="shared" si="1"/>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P30" si="27">AVERAGE(D117:D121)*10</f>
        <v>1325.3000000000002</v>
      </c>
      <c r="O30" s="28">
        <f t="shared" si="27"/>
        <v>2588.1800000000003</v>
      </c>
      <c r="P30" s="28">
        <f t="shared" si="27"/>
        <v>3230.3199999999997</v>
      </c>
      <c r="Q30" s="28">
        <f>AVERAGE(G117:G121)*10</f>
        <v>2852.88</v>
      </c>
      <c r="R30" s="28">
        <f>AVERAGE(H117:H121)*10</f>
        <v>2971.54</v>
      </c>
      <c r="S30" s="28">
        <f>AVERAGE(I117:I121)*10</f>
        <v>4659.84</v>
      </c>
      <c r="T30" s="28">
        <f>AVERAGE(J117:J121)*10</f>
        <v>656.26</v>
      </c>
      <c r="U30" s="36">
        <f t="shared" si="1"/>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P31" si="28">AVERAGE(D122:D125)*10</f>
        <v>1344.5500000000002</v>
      </c>
      <c r="O31" s="28">
        <f t="shared" si="28"/>
        <v>2640.2249999999999</v>
      </c>
      <c r="P31" s="28">
        <f t="shared" si="28"/>
        <v>3046.05</v>
      </c>
      <c r="Q31" s="28">
        <f>AVERAGE(G122:G125)*10</f>
        <v>2890.6</v>
      </c>
      <c r="R31" s="28">
        <f>AVERAGE(H122:H125)*10</f>
        <v>3001.35</v>
      </c>
      <c r="S31" s="28">
        <f>AVERAGE(I122:I125)*10</f>
        <v>4697.875</v>
      </c>
      <c r="T31" s="28">
        <f>AVERAGE(J122:J125)*10</f>
        <v>658.42499999999995</v>
      </c>
      <c r="U31" s="36">
        <f t="shared" si="1"/>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P32" si="29">AVERAGE(D126:D130)*10</f>
        <v>1454.48</v>
      </c>
      <c r="O32" s="28">
        <f t="shared" si="29"/>
        <v>2753.5999999999995</v>
      </c>
      <c r="P32" s="28">
        <f t="shared" si="29"/>
        <v>3145.74</v>
      </c>
      <c r="Q32" s="28">
        <f>AVERAGE(G126:G130)*10</f>
        <v>2938.58</v>
      </c>
      <c r="R32" s="28">
        <f>AVERAGE(H126:H130)*10</f>
        <v>2987.08</v>
      </c>
      <c r="S32" s="28">
        <f>AVERAGE(I126:I130)*10</f>
        <v>4659.82</v>
      </c>
      <c r="T32" s="28">
        <f>AVERAGE(J126:J130)*10</f>
        <v>687.68000000000006</v>
      </c>
      <c r="U32" s="36">
        <f t="shared" si="1"/>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P33" si="30">AVERAGE(D131:D134)*10</f>
        <v>1535.2499999999998</v>
      </c>
      <c r="O33" s="28">
        <f t="shared" si="30"/>
        <v>2821.375</v>
      </c>
      <c r="P33" s="28">
        <f t="shared" si="30"/>
        <v>3214</v>
      </c>
      <c r="Q33" s="28">
        <f>AVERAGE(G131:G134)*10</f>
        <v>2989.8500000000004</v>
      </c>
      <c r="R33" s="28">
        <f>AVERAGE(H131:H134)*10</f>
        <v>3028.625</v>
      </c>
      <c r="S33" s="28">
        <f>AVERAGE(I131:I134)*10</f>
        <v>4665.6000000000004</v>
      </c>
      <c r="T33" s="28">
        <f>AVERAGE(J131:J134)*10</f>
        <v>703.99999999999989</v>
      </c>
      <c r="U33" s="36">
        <f t="shared" si="1"/>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P34" si="31">AVERAGE(D135:D138)*10</f>
        <v>1489.875</v>
      </c>
      <c r="O34" s="28">
        <f t="shared" si="31"/>
        <v>2777.6499999999996</v>
      </c>
      <c r="P34" s="28">
        <f t="shared" si="31"/>
        <v>3249.2750000000001</v>
      </c>
      <c r="Q34" s="28">
        <f>AVERAGE(G135:G138)*10</f>
        <v>3051.2999999999993</v>
      </c>
      <c r="R34" s="28">
        <f>AVERAGE(H135:H138)*10</f>
        <v>3076.3249999999998</v>
      </c>
      <c r="S34" s="28">
        <f>AVERAGE(I135:I138)*10</f>
        <v>4664.625</v>
      </c>
      <c r="T34" s="28">
        <f>AVERAGE(J135:J138)*10</f>
        <v>725.42500000000007</v>
      </c>
      <c r="U34" s="36">
        <f t="shared" si="1"/>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P35" si="32">AVERAGE(D139:D143)*10</f>
        <v>1548.66</v>
      </c>
      <c r="O35" s="28">
        <f t="shared" si="32"/>
        <v>2808.46</v>
      </c>
      <c r="P35" s="28">
        <f t="shared" si="32"/>
        <v>3244.8799999999992</v>
      </c>
      <c r="Q35" s="28">
        <f>AVERAGE(G139:G143)*10</f>
        <v>3105.9000000000005</v>
      </c>
      <c r="R35" s="28">
        <f>AVERAGE(H139:H143)*10</f>
        <v>3148.7799999999997</v>
      </c>
      <c r="S35" s="28">
        <f>AVERAGE(I139:I143)*10</f>
        <v>4729.22</v>
      </c>
      <c r="T35" s="28">
        <f>AVERAGE(J139:J143)*10</f>
        <v>755.54</v>
      </c>
      <c r="U35" s="36">
        <f t="shared" si="1"/>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P36" si="33">AVERAGE(D144:D147)*10</f>
        <v>1586.825</v>
      </c>
      <c r="O36" s="29">
        <f t="shared" si="33"/>
        <v>2798.375</v>
      </c>
      <c r="P36" s="29">
        <f t="shared" si="33"/>
        <v>3262.4749999999999</v>
      </c>
      <c r="Q36" s="29">
        <f>AVERAGE(G144:G147)*10</f>
        <v>3175.7249999999999</v>
      </c>
      <c r="R36" s="29">
        <f>AVERAGE(H144:H147)*10</f>
        <v>3208.5249999999996</v>
      </c>
      <c r="S36" s="29">
        <f>AVERAGE(I144:I147)*10</f>
        <v>4809.5250000000005</v>
      </c>
      <c r="T36" s="29">
        <f>AVERAGE(J144:J147)*10</f>
        <v>793.05</v>
      </c>
      <c r="U36" s="36">
        <f t="shared" ref="U36:U67" si="34">AVERAGE(P36:S36)</f>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P37" si="35">AVERAGE(D148:D151)*10</f>
        <v>1549.7750000000001</v>
      </c>
      <c r="O37" s="29">
        <f t="shared" si="35"/>
        <v>2698.3249999999998</v>
      </c>
      <c r="P37" s="29">
        <f t="shared" si="35"/>
        <v>3168.2000000000007</v>
      </c>
      <c r="Q37" s="29">
        <f>AVERAGE(G148:G151)*10</f>
        <v>3220</v>
      </c>
      <c r="R37" s="29">
        <f>AVERAGE(H148:H151)*10</f>
        <v>3230.6999999999994</v>
      </c>
      <c r="S37" s="29">
        <f>AVERAGE(I148:I151)*10</f>
        <v>4733.9749999999995</v>
      </c>
      <c r="T37" s="29">
        <f>AVERAGE(J148:J151)*10</f>
        <v>778.7</v>
      </c>
      <c r="U37" s="36">
        <f t="shared" si="3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P38" si="36">AVERAGE(D152:D156)*10</f>
        <v>1590.28</v>
      </c>
      <c r="O38" s="29">
        <f t="shared" si="36"/>
        <v>2705.0999999999995</v>
      </c>
      <c r="P38" s="29">
        <f t="shared" si="36"/>
        <v>3110.5200000000004</v>
      </c>
      <c r="Q38" s="29">
        <f>AVERAGE(G152:G156)*10</f>
        <v>3201.84</v>
      </c>
      <c r="R38" s="29">
        <f>AVERAGE(H152:H156)*10</f>
        <v>3221.2</v>
      </c>
      <c r="S38" s="29">
        <f>AVERAGE(I152:I156)*10</f>
        <v>4704.5599999999995</v>
      </c>
      <c r="T38" s="29">
        <f>AVERAGE(J152:J156)*10</f>
        <v>790.66000000000008</v>
      </c>
      <c r="U38" s="36">
        <f t="shared" si="3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P39" si="37">AVERAGE(D157:D160)*10</f>
        <v>1693.6750000000002</v>
      </c>
      <c r="O39" s="29">
        <f t="shared" si="37"/>
        <v>2697.8249999999998</v>
      </c>
      <c r="P39" s="29">
        <f t="shared" si="37"/>
        <v>3012.0749999999998</v>
      </c>
      <c r="Q39" s="29">
        <f>AVERAGE(G157:G160)*10</f>
        <v>3135.5749999999998</v>
      </c>
      <c r="R39" s="29">
        <f>AVERAGE(H157:H160)*10</f>
        <v>3175.2749999999996</v>
      </c>
      <c r="S39" s="29">
        <f>AVERAGE(I157:I160)*10</f>
        <v>4764.6749999999993</v>
      </c>
      <c r="T39" s="29">
        <f>AVERAGE(J157:J160)*10</f>
        <v>795.97499999999991</v>
      </c>
      <c r="U39" s="36">
        <f t="shared" si="3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P40" si="38">AVERAGE(D161:D165)*10</f>
        <v>1813.3400000000001</v>
      </c>
      <c r="O40" s="29">
        <f t="shared" si="38"/>
        <v>2768.5400000000004</v>
      </c>
      <c r="P40" s="29">
        <f t="shared" si="38"/>
        <v>3033.8399999999997</v>
      </c>
      <c r="Q40" s="29">
        <f>AVERAGE(G161:G165)*10</f>
        <v>3114.42</v>
      </c>
      <c r="R40" s="29">
        <f>AVERAGE(H161:H165)*10</f>
        <v>3160.76</v>
      </c>
      <c r="S40" s="29">
        <f>AVERAGE(I161:I165)*10</f>
        <v>4815.4800000000005</v>
      </c>
      <c r="T40" s="29">
        <f>AVERAGE(J161:J165)*10</f>
        <v>822.8</v>
      </c>
      <c r="U40" s="36">
        <f t="shared" si="3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P41" si="39">AVERAGE(D166:D169)*10</f>
        <v>1899.3000000000002</v>
      </c>
      <c r="O41" s="29">
        <f t="shared" si="39"/>
        <v>2842.8499999999995</v>
      </c>
      <c r="P41" s="29">
        <f t="shared" si="39"/>
        <v>3077.9750000000004</v>
      </c>
      <c r="Q41" s="29">
        <f>AVERAGE(G166:G169)*10</f>
        <v>3062.3</v>
      </c>
      <c r="R41" s="29">
        <f>AVERAGE(H166:H169)*10</f>
        <v>3101.35</v>
      </c>
      <c r="S41" s="29">
        <f>AVERAGE(I166:I169)*10</f>
        <v>4775.2999999999993</v>
      </c>
      <c r="T41" s="29">
        <f>AVERAGE(J166:J169)*10</f>
        <v>831.85</v>
      </c>
      <c r="U41" s="36">
        <f t="shared" si="3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P42" si="40">AVERAGE(D170:D173)*10</f>
        <v>1901.9499999999998</v>
      </c>
      <c r="O42" s="29">
        <f t="shared" si="40"/>
        <v>2878.0250000000001</v>
      </c>
      <c r="P42" s="29">
        <f t="shared" si="40"/>
        <v>3122.1</v>
      </c>
      <c r="Q42" s="29">
        <f>AVERAGE(G170:G173)*10</f>
        <v>3070.125</v>
      </c>
      <c r="R42" s="29">
        <f>AVERAGE(H170:H173)*10</f>
        <v>3107.7749999999996</v>
      </c>
      <c r="S42" s="29">
        <f>AVERAGE(I170:I173)*10</f>
        <v>4816.3</v>
      </c>
      <c r="T42" s="29">
        <f>AVERAGE(J170:J173)*10</f>
        <v>812.05000000000018</v>
      </c>
      <c r="U42" s="36">
        <f t="shared" si="3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P43" si="41">AVERAGE(D174:D177)*10</f>
        <v>1914.175</v>
      </c>
      <c r="O43" s="29">
        <f t="shared" si="41"/>
        <v>2907.0249999999996</v>
      </c>
      <c r="P43" s="29">
        <f t="shared" si="41"/>
        <v>3089.9249999999993</v>
      </c>
      <c r="Q43" s="29">
        <f>AVERAGE(G174:G177)*10</f>
        <v>3072.5</v>
      </c>
      <c r="R43" s="29">
        <f>AVERAGE(H174:H177)*10</f>
        <v>3113.05</v>
      </c>
      <c r="S43" s="29">
        <f>AVERAGE(I174:I177)*10</f>
        <v>4722.95</v>
      </c>
      <c r="T43" s="29">
        <f>AVERAGE(J174:J177)*10</f>
        <v>804.55000000000018</v>
      </c>
      <c r="U43" s="36">
        <f t="shared" si="3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P44" si="42">AVERAGE(D178:D182)*10</f>
        <v>2015.38</v>
      </c>
      <c r="O44" s="29">
        <f t="shared" si="42"/>
        <v>2955.42</v>
      </c>
      <c r="P44" s="29">
        <f t="shared" si="42"/>
        <v>3097.6399999999994</v>
      </c>
      <c r="Q44" s="29">
        <f>AVERAGE(G178:G182)*10</f>
        <v>3067.4400000000005</v>
      </c>
      <c r="R44" s="29">
        <f>AVERAGE(H178:H182)*10</f>
        <v>3109.82</v>
      </c>
      <c r="S44" s="29">
        <f>AVERAGE(I178:I182)*10</f>
        <v>4708.6799999999994</v>
      </c>
      <c r="T44" s="29">
        <f>AVERAGE(J178:J182)*10</f>
        <v>784</v>
      </c>
      <c r="U44" s="36">
        <f t="shared" si="3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P45" si="43">AVERAGE(E183:E186)*10</f>
        <v>2908.85</v>
      </c>
      <c r="P45" s="29">
        <f t="shared" si="43"/>
        <v>3024.375</v>
      </c>
      <c r="Q45" s="29">
        <f>AVERAGE(G183:G186)*10</f>
        <v>3082.6</v>
      </c>
      <c r="R45" s="29">
        <f>AVERAGE(H183:H186)*10</f>
        <v>3113.35</v>
      </c>
      <c r="S45" s="29">
        <f>AVERAGE(I183:I186)*10</f>
        <v>4712.9249999999993</v>
      </c>
      <c r="T45" s="29">
        <f>AVERAGE(J183:J186)*10</f>
        <v>754.44999999999993</v>
      </c>
      <c r="U45" s="36">
        <f t="shared" si="3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P46" si="44">AVERAGE(E187:E191)*10</f>
        <v>2871.7</v>
      </c>
      <c r="P46" s="29">
        <f t="shared" si="44"/>
        <v>3005.6400000000003</v>
      </c>
      <c r="Q46" s="29">
        <f>AVERAGE(G187:G191)*10</f>
        <v>3078.3</v>
      </c>
      <c r="R46" s="29">
        <f>AVERAGE(H187:H191)*10</f>
        <v>3100.5200000000004</v>
      </c>
      <c r="S46" s="29">
        <f>AVERAGE(I187:I191)*10</f>
        <v>4741</v>
      </c>
      <c r="T46" s="29">
        <f>AVERAGE(J187:J191)*10</f>
        <v>690.48</v>
      </c>
      <c r="U46" s="36">
        <f t="shared" si="3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P47" si="45">AVERAGE(D192:D195)*10</f>
        <v>2085.5749999999998</v>
      </c>
      <c r="O47" s="29">
        <f t="shared" si="45"/>
        <v>2845.5999999999995</v>
      </c>
      <c r="P47" s="29">
        <f t="shared" si="45"/>
        <v>2998.65</v>
      </c>
      <c r="Q47" s="29">
        <f>AVERAGE(G192:G195)*10</f>
        <v>3078.3249999999998</v>
      </c>
      <c r="R47" s="29">
        <f>AVERAGE(H192:H195)*10</f>
        <v>3104.5249999999996</v>
      </c>
      <c r="S47" s="29">
        <f>AVERAGE(I192:I195)*10</f>
        <v>4801.625</v>
      </c>
      <c r="T47" s="29">
        <f>AVERAGE(J192:J195)*10</f>
        <v>674.75</v>
      </c>
      <c r="U47" s="36">
        <f t="shared" si="3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P48" si="46">AVERAGE(D196:D199)*10</f>
        <v>2170.2249999999999</v>
      </c>
      <c r="O48" s="29">
        <f t="shared" si="46"/>
        <v>2920.85</v>
      </c>
      <c r="P48" s="29">
        <f t="shared" si="46"/>
        <v>2967.0249999999996</v>
      </c>
      <c r="Q48" s="29">
        <f>AVERAGE(G196:G199)*10</f>
        <v>3084.75</v>
      </c>
      <c r="R48" s="29">
        <f>AVERAGE(H196:H199)*10</f>
        <v>3135.2999999999997</v>
      </c>
      <c r="S48" s="29">
        <f>AVERAGE(I196:I199)*10</f>
        <v>4764.125</v>
      </c>
      <c r="T48" s="29">
        <f>AVERAGE(J196:J199)*10</f>
        <v>682.27499999999986</v>
      </c>
      <c r="U48" s="36">
        <f t="shared" si="3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P49" si="47">AVERAGE(D200:D204)*10</f>
        <v>2322.9</v>
      </c>
      <c r="O49" s="29">
        <f t="shared" si="47"/>
        <v>2972.72</v>
      </c>
      <c r="P49" s="29">
        <f t="shared" si="47"/>
        <v>2970.58</v>
      </c>
      <c r="Q49" s="29">
        <f>AVERAGE(G200:G204)*10</f>
        <v>3114.76</v>
      </c>
      <c r="R49" s="29">
        <f>AVERAGE(H200:H204)*10</f>
        <v>3142.6</v>
      </c>
      <c r="S49" s="29">
        <f>AVERAGE(I200:I204)*10</f>
        <v>4730.9799999999996</v>
      </c>
      <c r="T49" s="29">
        <f>AVERAGE(J200:J204)*10</f>
        <v>710.96</v>
      </c>
      <c r="U49" s="36">
        <f t="shared" si="34"/>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P50" si="48">AVERAGE(D205:D208)*10</f>
        <v>2455.5749999999998</v>
      </c>
      <c r="O50" s="29">
        <f t="shared" si="48"/>
        <v>3025.6</v>
      </c>
      <c r="P50" s="29">
        <f t="shared" si="48"/>
        <v>2974.6749999999997</v>
      </c>
      <c r="Q50" s="29">
        <f>AVERAGE(G205:G208)*10</f>
        <v>3145.9749999999995</v>
      </c>
      <c r="R50" s="29">
        <f>AVERAGE(H205:H208)*10</f>
        <v>3166.0750000000003</v>
      </c>
      <c r="S50" s="29">
        <f>AVERAGE(I205:I208)*10</f>
        <v>4741.125</v>
      </c>
      <c r="T50" s="29">
        <f>AVERAGE(J205:J208)*10</f>
        <v>734.42499999999995</v>
      </c>
      <c r="U50" s="36">
        <f t="shared" si="3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P51" si="49">AVERAGE(D209:D212)*10</f>
        <v>2537.5</v>
      </c>
      <c r="O51" s="29">
        <f t="shared" si="49"/>
        <v>3061.5249999999996</v>
      </c>
      <c r="P51" s="29">
        <f t="shared" si="49"/>
        <v>2986.625</v>
      </c>
      <c r="Q51" s="29">
        <f>AVERAGE(G209:G212)*10</f>
        <v>3196.15</v>
      </c>
      <c r="R51" s="29">
        <f>AVERAGE(H209:H212)*10</f>
        <v>3234.45</v>
      </c>
      <c r="S51" s="29">
        <f>AVERAGE(I209:I212)*10</f>
        <v>4760.9000000000005</v>
      </c>
      <c r="T51" s="29">
        <f>AVERAGE(J209:J212)*10</f>
        <v>766.57500000000005</v>
      </c>
      <c r="U51" s="36">
        <f t="shared" si="3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P52" si="50">AVERAGE(D213:D217)*10</f>
        <v>2593.8799999999997</v>
      </c>
      <c r="O52" s="29">
        <f t="shared" si="50"/>
        <v>3043.26</v>
      </c>
      <c r="P52" s="29">
        <f t="shared" si="50"/>
        <v>3005.2000000000003</v>
      </c>
      <c r="Q52" s="29">
        <f>AVERAGE(G213:G217)*10</f>
        <v>3251.2799999999997</v>
      </c>
      <c r="R52" s="29">
        <f>AVERAGE(H213:H217)*10</f>
        <v>3290.62</v>
      </c>
      <c r="S52" s="29">
        <f>AVERAGE(I213:I217)*10</f>
        <v>4831.4400000000005</v>
      </c>
      <c r="T52" s="29">
        <f>AVERAGE(J213:J217)*10</f>
        <v>790.66000000000008</v>
      </c>
      <c r="U52" s="36">
        <f t="shared" si="34"/>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P53" si="51">AVERAGE(D218:D221)*10</f>
        <v>2576.3249999999998</v>
      </c>
      <c r="O53" s="29">
        <f t="shared" si="51"/>
        <v>3026.875</v>
      </c>
      <c r="P53" s="29">
        <f t="shared" si="51"/>
        <v>3047.0749999999998</v>
      </c>
      <c r="Q53" s="29">
        <f>AVERAGE(G218:G221)*10</f>
        <v>3267.2250000000004</v>
      </c>
      <c r="R53" s="29">
        <f>AVERAGE(H218:H221)*10</f>
        <v>3291.7</v>
      </c>
      <c r="S53" s="29">
        <f>AVERAGE(I218:I221)*10</f>
        <v>4838.4750000000004</v>
      </c>
      <c r="T53" s="29">
        <f>AVERAGE(J218:J221)*10</f>
        <v>821.3</v>
      </c>
      <c r="U53" s="36">
        <f t="shared" si="34"/>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P54" si="52">AVERAGE(D222:D225)*10</f>
        <v>2340.7999999999997</v>
      </c>
      <c r="O54" s="29">
        <f t="shared" si="52"/>
        <v>2911.45</v>
      </c>
      <c r="P54" s="29">
        <f t="shared" si="52"/>
        <v>3066.8249999999998</v>
      </c>
      <c r="Q54" s="29">
        <f>AVERAGE(G222:G225)*10</f>
        <v>3247.2249999999995</v>
      </c>
      <c r="R54" s="29">
        <f>AVERAGE(H222:H225)*10</f>
        <v>3266.4750000000004</v>
      </c>
      <c r="S54" s="29">
        <f>AVERAGE(I222:I225)*10</f>
        <v>5020.05</v>
      </c>
      <c r="T54" s="29">
        <f>AVERAGE(J222:J225)*10</f>
        <v>766.37499999999989</v>
      </c>
      <c r="U54" s="36">
        <f t="shared" si="34"/>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P55" si="53">AVERAGE(D226:D230)*10</f>
        <v>1969.56</v>
      </c>
      <c r="O55" s="29">
        <f t="shared" si="53"/>
        <v>2668.54</v>
      </c>
      <c r="P55" s="29">
        <f t="shared" si="53"/>
        <v>3026.36</v>
      </c>
      <c r="Q55" s="29">
        <f>AVERAGE(G226:G230)*10</f>
        <v>3162.0600000000004</v>
      </c>
      <c r="R55" s="29">
        <f>AVERAGE(H226:H230)*10</f>
        <v>3241.84</v>
      </c>
      <c r="S55" s="29">
        <f>AVERAGE(I226:I230)*10</f>
        <v>5104.42</v>
      </c>
      <c r="T55" s="29">
        <f>AVERAGE(J226:J230)*10</f>
        <v>728.60000000000014</v>
      </c>
      <c r="U55" s="36">
        <f t="shared" si="34"/>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P56" si="54">AVERAGE(D230:D234)*10</f>
        <v>1983.98</v>
      </c>
      <c r="O56" s="29">
        <f t="shared" si="54"/>
        <v>2640.7400000000002</v>
      </c>
      <c r="P56" s="29">
        <f t="shared" si="54"/>
        <v>3027.34</v>
      </c>
      <c r="Q56" s="29">
        <f>AVERAGE(G230:G234)*10</f>
        <v>2977.32</v>
      </c>
      <c r="R56" s="29">
        <f>AVERAGE(H230:H234)*10</f>
        <v>3101.66</v>
      </c>
      <c r="S56" s="29">
        <f>AVERAGE(I230:I234)*10</f>
        <v>5010.26</v>
      </c>
      <c r="T56" s="29">
        <f>AVERAGE(J230:J234)*10</f>
        <v>739.76</v>
      </c>
      <c r="U56" s="36">
        <f t="shared" si="34"/>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P57" si="55">AVERAGE(D235:D238)*10</f>
        <v>2140.0250000000001</v>
      </c>
      <c r="O57" s="29">
        <f t="shared" si="55"/>
        <v>2732.8250000000003</v>
      </c>
      <c r="P57" s="29">
        <f t="shared" si="55"/>
        <v>3028.9749999999999</v>
      </c>
      <c r="Q57" s="29">
        <f>AVERAGE(G235:G238)*10</f>
        <v>2941.55</v>
      </c>
      <c r="R57" s="29">
        <f>AVERAGE(H235:H238)*10</f>
        <v>3021.2249999999999</v>
      </c>
      <c r="S57" s="29">
        <f>AVERAGE(I235:I238)*10</f>
        <v>4809.05</v>
      </c>
      <c r="T57" s="29">
        <f>AVERAGE(J235:J238)*10</f>
        <v>746.10000000000014</v>
      </c>
      <c r="U57" s="36">
        <f t="shared" si="34"/>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P58" si="56">AVERAGE(D239:D243)*10</f>
        <v>2115.36</v>
      </c>
      <c r="O58" s="29">
        <f t="shared" si="56"/>
        <v>2754.12</v>
      </c>
      <c r="P58" s="29">
        <f t="shared" si="56"/>
        <v>3031.2</v>
      </c>
      <c r="Q58" s="29">
        <f>AVERAGE(G239:G243)*10</f>
        <v>3004.6800000000003</v>
      </c>
      <c r="R58" s="29">
        <f>AVERAGE(H239:H243)*10</f>
        <v>3069.38</v>
      </c>
      <c r="S58" s="29">
        <f>AVERAGE(I239:I243)*10</f>
        <v>4802.5200000000004</v>
      </c>
      <c r="T58" s="29">
        <f>AVERAGE(J239:J243)*10</f>
        <v>733.83999999999992</v>
      </c>
      <c r="U58" s="36">
        <f t="shared" si="34"/>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P59" si="57">AVERAGE(D244:D247)*10</f>
        <v>2098.25</v>
      </c>
      <c r="O59" s="29">
        <f t="shared" si="57"/>
        <v>2748.3500000000004</v>
      </c>
      <c r="P59" s="29">
        <f t="shared" si="57"/>
        <v>2962.0750000000003</v>
      </c>
      <c r="Q59" s="29">
        <f>AVERAGE(G244:G247)*10</f>
        <v>3092.45</v>
      </c>
      <c r="R59" s="29">
        <f>AVERAGE(H244:H247)*10</f>
        <v>3119.2750000000001</v>
      </c>
      <c r="S59" s="29">
        <f>AVERAGE(I244:I247)*10</f>
        <v>4843.3</v>
      </c>
      <c r="T59" s="29">
        <f>AVERAGE(J244:J247)*10</f>
        <v>721.42500000000018</v>
      </c>
      <c r="U59" s="36">
        <f t="shared" si="34"/>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P60" si="58">AVERAGE(D248:D251)*10</f>
        <v>2142.6499999999996</v>
      </c>
      <c r="O60" s="29">
        <f t="shared" si="58"/>
        <v>2724.15</v>
      </c>
      <c r="P60" s="29">
        <f t="shared" si="58"/>
        <v>2975.7749999999996</v>
      </c>
      <c r="Q60" s="29">
        <f>AVERAGE(G248:G251)*10</f>
        <v>3103.15</v>
      </c>
      <c r="R60" s="29">
        <f>AVERAGE(H248:H251)*10</f>
        <v>3162.4</v>
      </c>
      <c r="S60" s="29">
        <f>AVERAGE(I248:I251)*10</f>
        <v>4823.875</v>
      </c>
      <c r="T60" s="29">
        <f>AVERAGE(J248:J251)*10</f>
        <v>715.3</v>
      </c>
      <c r="U60" s="36">
        <f t="shared" si="34"/>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P61" si="59">AVERAGE(D252:D256)*10</f>
        <v>2170.44</v>
      </c>
      <c r="O61" s="29">
        <f t="shared" si="59"/>
        <v>2728.38</v>
      </c>
      <c r="P61" s="29">
        <f t="shared" si="59"/>
        <v>3053.04</v>
      </c>
      <c r="Q61" s="29">
        <f>AVERAGE(G252:G256)*10</f>
        <v>3121.9799999999996</v>
      </c>
      <c r="R61" s="29">
        <f>AVERAGE(H252:H256)*10</f>
        <v>3165.7200000000003</v>
      </c>
      <c r="S61" s="29">
        <f>AVERAGE(I252:I256)*10</f>
        <v>4861.5199999999995</v>
      </c>
      <c r="T61" s="29">
        <f>AVERAGE(J252:J256)*10</f>
        <v>723.16000000000008</v>
      </c>
      <c r="U61" s="36">
        <f t="shared" si="34"/>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P62" si="60">AVERAGE(D257:D260)*10</f>
        <v>2158.65</v>
      </c>
      <c r="O62" s="29">
        <f t="shared" si="60"/>
        <v>2727.6749999999997</v>
      </c>
      <c r="P62" s="29">
        <f t="shared" si="60"/>
        <v>3092.0749999999998</v>
      </c>
      <c r="Q62" s="29">
        <f>AVERAGE(G257:G260)*10</f>
        <v>3130.0250000000001</v>
      </c>
      <c r="R62" s="29">
        <f>AVERAGE(H257:H260)*10</f>
        <v>3199.375</v>
      </c>
      <c r="S62" s="29">
        <f>AVERAGE(I257:I260)*10</f>
        <v>4840.8500000000004</v>
      </c>
      <c r="T62" s="29">
        <f>AVERAGE(J257:J260)*10</f>
        <v>732.87500000000011</v>
      </c>
      <c r="U62" s="36">
        <f t="shared" si="34"/>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P63" si="61">AVERAGE(D261:D265)*10</f>
        <v>2191.44</v>
      </c>
      <c r="O63" s="29">
        <f t="shared" si="61"/>
        <v>2732.4800000000005</v>
      </c>
      <c r="P63" s="29">
        <f t="shared" si="61"/>
        <v>3116.9</v>
      </c>
      <c r="Q63" s="29">
        <f>AVERAGE(G261:G265)*10</f>
        <v>3140.08</v>
      </c>
      <c r="R63" s="29">
        <f>AVERAGE(H261:H265)*10</f>
        <v>3190.02</v>
      </c>
      <c r="S63" s="29">
        <f>AVERAGE(I261:I265)*10</f>
        <v>4669.9399999999996</v>
      </c>
      <c r="T63" s="29">
        <f>AVERAGE(J261:J265)*10</f>
        <v>766.72</v>
      </c>
      <c r="U63" s="36">
        <f t="shared" si="34"/>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P64" si="62">AVERAGE(D266:D269)*10</f>
        <v>2273.6000000000004</v>
      </c>
      <c r="O64" s="29">
        <f t="shared" si="62"/>
        <v>2786.8249999999998</v>
      </c>
      <c r="P64" s="29">
        <f t="shared" si="62"/>
        <v>3069.2</v>
      </c>
      <c r="Q64" s="29">
        <f>AVERAGE(G266:G269)*10</f>
        <v>3101.0249999999996</v>
      </c>
      <c r="R64" s="29">
        <f>AVERAGE(H266:H269)*10</f>
        <v>3156.8249999999998</v>
      </c>
      <c r="S64" s="29">
        <f>AVERAGE(I266:I269)*10</f>
        <v>4530.8</v>
      </c>
      <c r="T64" s="29">
        <f>AVERAGE(J266:J269)*10</f>
        <v>809.02500000000009</v>
      </c>
      <c r="U64" s="36">
        <f t="shared" si="34"/>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P65" si="63">AVERAGE(D270:D273)*10</f>
        <v>2349.5250000000001</v>
      </c>
      <c r="O65" s="29">
        <f t="shared" si="63"/>
        <v>2897.1500000000005</v>
      </c>
      <c r="P65" s="29">
        <f t="shared" si="63"/>
        <v>3061.7750000000001</v>
      </c>
      <c r="Q65" s="29">
        <f>AVERAGE(G270:G273)*10</f>
        <v>3123.0499999999993</v>
      </c>
      <c r="R65" s="29">
        <f>AVERAGE(H270:H273)*10</f>
        <v>3175.6</v>
      </c>
      <c r="S65" s="29">
        <f>AVERAGE(I270:I273)*10</f>
        <v>4551.875</v>
      </c>
      <c r="T65" s="29">
        <f>AVERAGE(J270:J273)*10</f>
        <v>874.67499999999995</v>
      </c>
      <c r="U65" s="36">
        <f t="shared" si="34"/>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 si="64">AVERAGE(F274:F277)*10</f>
        <v>3067.5</v>
      </c>
      <c r="Q66" s="29">
        <f>AVERAGE(G274:G277)*10</f>
        <v>3142.3500000000004</v>
      </c>
      <c r="R66" s="29">
        <f>AVERAGE(H274:H277)*10</f>
        <v>3150.875</v>
      </c>
      <c r="S66" s="29">
        <f>AVERAGE(I274:I277)*10</f>
        <v>4558.4249999999993</v>
      </c>
      <c r="T66" s="29">
        <f>AVERAGE(J274:J277)*10</f>
        <v>922.97500000000002</v>
      </c>
      <c r="U66" s="36">
        <f t="shared" si="34"/>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P67" si="65">AVERAGE(E278:E282)*10</f>
        <v>3163.2599999999998</v>
      </c>
      <c r="P67" s="29">
        <f t="shared" si="65"/>
        <v>3089.7400000000007</v>
      </c>
      <c r="Q67" s="29">
        <f>AVERAGE(G278:G282)*10</f>
        <v>3182.1799999999994</v>
      </c>
      <c r="R67" s="29">
        <f>AVERAGE(H278:H282)*10</f>
        <v>3161.9999999999991</v>
      </c>
      <c r="S67" s="29">
        <f>AVERAGE(I278:I282)*10</f>
        <v>4549.0200000000004</v>
      </c>
      <c r="T67" s="29">
        <f>AVERAGE(J278:J282)*10</f>
        <v>975.68000000000006</v>
      </c>
      <c r="U67" s="36">
        <f t="shared" si="34"/>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AVERAGE(C283:C286)*10</f>
        <v>4078.5999999999995</v>
      </c>
      <c r="N68" s="29">
        <f t="shared" ref="N68:P68" si="66">AVERAGE(D283:D286)*10</f>
        <v>2563.65</v>
      </c>
      <c r="O68" s="29">
        <f t="shared" si="66"/>
        <v>3205.7</v>
      </c>
      <c r="P68" s="29">
        <f t="shared" si="66"/>
        <v>3123</v>
      </c>
      <c r="Q68" s="29">
        <f>AVERAGE(G283:G286)*10</f>
        <v>3242.0249999999996</v>
      </c>
      <c r="R68" s="29">
        <f>AVERAGE(H283:H286)*10</f>
        <v>3257.8250000000003</v>
      </c>
      <c r="S68" s="29">
        <f>AVERAGE(I283:I286)*10</f>
        <v>4528.0249999999996</v>
      </c>
      <c r="T68" s="29">
        <f>AVERAGE(J283:J286)*10</f>
        <v>1000.125</v>
      </c>
      <c r="U68" s="36">
        <f t="shared" ref="U68:U99" si="67">AVERAGE(P68:S68)</f>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P69" si="68">AVERAGE(E287:E290)*10</f>
        <v>3204.4</v>
      </c>
      <c r="P69" s="29">
        <f t="shared" si="68"/>
        <v>3144.8500000000004</v>
      </c>
      <c r="Q69" s="29">
        <f>AVERAGE(G287:G290)*10</f>
        <v>3280.75</v>
      </c>
      <c r="R69" s="29">
        <f>AVERAGE(H287:H290)*10</f>
        <v>3279.9</v>
      </c>
      <c r="S69" s="29">
        <f>AVERAGE(I287:I290)*10</f>
        <v>4504.9249999999993</v>
      </c>
      <c r="T69" s="29">
        <f>AVERAGE(J287:J290)*10</f>
        <v>1003.425</v>
      </c>
      <c r="U69" s="36">
        <f t="shared" si="67"/>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AVERAGE(C291:C295)*10</f>
        <v>3962.6</v>
      </c>
      <c r="N70" s="29">
        <f t="shared" ref="N70:P70" si="69">AVERAGE(D291:D295)*10</f>
        <v>2507.12</v>
      </c>
      <c r="O70" s="29">
        <f t="shared" si="69"/>
        <v>3171.1000000000004</v>
      </c>
      <c r="P70" s="29">
        <f t="shared" si="69"/>
        <v>3208.56</v>
      </c>
      <c r="Q70" s="29">
        <f>AVERAGE(G291:G295)*10</f>
        <v>3297.1</v>
      </c>
      <c r="R70" s="29">
        <f>AVERAGE(H291:H295)*10</f>
        <v>3288.5400000000004</v>
      </c>
      <c r="S70" s="29">
        <f>AVERAGE(I291:I295)*10</f>
        <v>4512.5</v>
      </c>
      <c r="T70" s="29">
        <f>AVERAGE(J291:J295)*10</f>
        <v>970.12</v>
      </c>
      <c r="U70" s="36">
        <f t="shared" si="67"/>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P71" si="70">AVERAGE(D296:D299)*10</f>
        <v>2504.4749999999999</v>
      </c>
      <c r="O71" s="29">
        <f t="shared" si="70"/>
        <v>3151.4500000000003</v>
      </c>
      <c r="P71" s="29">
        <f t="shared" si="70"/>
        <v>3303.4750000000004</v>
      </c>
      <c r="Q71" s="29">
        <f>AVERAGE(G296:G299)*10</f>
        <v>3300.5749999999998</v>
      </c>
      <c r="R71" s="29">
        <f>AVERAGE(H296:H299)*10</f>
        <v>3320.0749999999994</v>
      </c>
      <c r="S71" s="29">
        <f>AVERAGE(I296:I299)*10</f>
        <v>4530.25</v>
      </c>
      <c r="T71" s="29">
        <f>AVERAGE(J296:J299)*10</f>
        <v>947.05</v>
      </c>
      <c r="U71" s="36">
        <f t="shared" si="67"/>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P72" si="71">AVERAGE(D300:D304)*10</f>
        <v>2631.7799999999997</v>
      </c>
      <c r="O72" s="29">
        <f t="shared" si="71"/>
        <v>3262.54</v>
      </c>
      <c r="P72" s="29">
        <f t="shared" si="71"/>
        <v>3315.5599999999995</v>
      </c>
      <c r="Q72" s="29">
        <f>AVERAGE(G300:G304)*10</f>
        <v>3347.2200000000003</v>
      </c>
      <c r="R72" s="29">
        <f>AVERAGE(H300:H304)*10</f>
        <v>3353.3799999999997</v>
      </c>
      <c r="S72" s="29">
        <f>AVERAGE(I300:I304)*10</f>
        <v>4624.1000000000004</v>
      </c>
      <c r="T72" s="29">
        <f>AVERAGE(J300:J304)*10</f>
        <v>974.48</v>
      </c>
      <c r="U72" s="36">
        <f t="shared" si="67"/>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P73" si="72">AVERAGE(D305:D308)*10</f>
        <v>2843.05</v>
      </c>
      <c r="O73" s="29">
        <f t="shared" si="72"/>
        <v>3488.0250000000001</v>
      </c>
      <c r="P73" s="29">
        <f t="shared" si="72"/>
        <v>3356.1000000000004</v>
      </c>
      <c r="Q73" s="29">
        <f>AVERAGE(G305:G308)*10</f>
        <v>3472.7749999999996</v>
      </c>
      <c r="R73" s="29">
        <f>AVERAGE(H305:H308)*10</f>
        <v>3446.3750000000005</v>
      </c>
      <c r="S73" s="29">
        <f>AVERAGE(I305:I308)*10</f>
        <v>4705.4000000000005</v>
      </c>
      <c r="T73" s="29">
        <f>AVERAGE(J305:J308)*10</f>
        <v>1004.75</v>
      </c>
      <c r="U73" s="36">
        <f t="shared" si="67"/>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P74" si="73">AVERAGE(D309:D312)*10</f>
        <v>3053.2000000000007</v>
      </c>
      <c r="O74" s="29">
        <f t="shared" si="73"/>
        <v>3757.9</v>
      </c>
      <c r="P74" s="29">
        <f t="shared" si="73"/>
        <v>3385.7249999999999</v>
      </c>
      <c r="Q74" s="29">
        <f>AVERAGE(G309:G312)*10</f>
        <v>3648.65</v>
      </c>
      <c r="R74" s="29">
        <f>AVERAGE(H309:H312)*10</f>
        <v>3603.4749999999995</v>
      </c>
      <c r="S74" s="29">
        <f>AVERAGE(I309:I312)*10</f>
        <v>4732.5749999999998</v>
      </c>
      <c r="T74" s="29">
        <f>AVERAGE(J309:J312)*10</f>
        <v>1053.7249999999999</v>
      </c>
      <c r="U74" s="36">
        <f t="shared" si="67"/>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P75" si="74">AVERAGE(D313:D317)*10</f>
        <v>3238.5600000000004</v>
      </c>
      <c r="O75" s="29">
        <f t="shared" si="74"/>
        <v>4036.7200000000003</v>
      </c>
      <c r="P75" s="29">
        <f t="shared" si="74"/>
        <v>3437.2799999999997</v>
      </c>
      <c r="Q75" s="29">
        <f>AVERAGE(G313:G317)*10</f>
        <v>3915.2400000000007</v>
      </c>
      <c r="R75" s="29">
        <f>AVERAGE(H313:H317)*10</f>
        <v>3829.1600000000008</v>
      </c>
      <c r="S75" s="29">
        <f>AVERAGE(I313:I317)*10</f>
        <v>4706.04</v>
      </c>
      <c r="T75" s="29">
        <f>AVERAGE(J313:J317)*10</f>
        <v>1114.3599999999999</v>
      </c>
      <c r="U75" s="36">
        <f t="shared" si="67"/>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P76" si="75">AVERAGE(D318:D321)*10</f>
        <v>3413.125</v>
      </c>
      <c r="O76" s="29">
        <f t="shared" si="75"/>
        <v>4243.2000000000007</v>
      </c>
      <c r="P76" s="29">
        <f t="shared" si="75"/>
        <v>3488.625</v>
      </c>
      <c r="Q76" s="29">
        <f>AVERAGE(G318:G321)*10</f>
        <v>4088.7</v>
      </c>
      <c r="R76" s="29">
        <f>AVERAGE(H318:H321)*10</f>
        <v>3989.3</v>
      </c>
      <c r="S76" s="29">
        <f>AVERAGE(I318:I321)*10</f>
        <v>4820.8249999999998</v>
      </c>
      <c r="T76" s="29">
        <f>AVERAGE(J318:J321)*10</f>
        <v>1199.4750000000001</v>
      </c>
      <c r="U76" s="36">
        <f t="shared" si="67"/>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P77" si="76">AVERAGE(D322:D325)*10</f>
        <v>3592.0000000000005</v>
      </c>
      <c r="O77" s="29">
        <f t="shared" si="76"/>
        <v>4510.1000000000004</v>
      </c>
      <c r="P77" s="29">
        <f t="shared" si="76"/>
        <v>3850.0749999999998</v>
      </c>
      <c r="Q77" s="29">
        <f>AVERAGE(G322:G325)*10</f>
        <v>4261.875</v>
      </c>
      <c r="R77" s="29">
        <f>AVERAGE(H322:H325)*10</f>
        <v>4128.4250000000002</v>
      </c>
      <c r="S77" s="29">
        <f>AVERAGE(I322:I325)*10</f>
        <v>4801.1750000000011</v>
      </c>
      <c r="T77" s="29">
        <f>AVERAGE(J322:J325)*10</f>
        <v>1289.425</v>
      </c>
      <c r="U77" s="36">
        <f t="shared" si="67"/>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P78" si="77">AVERAGE(D326:D330)*10</f>
        <v>3899.3</v>
      </c>
      <c r="O78" s="29">
        <f t="shared" si="77"/>
        <v>4856.54</v>
      </c>
      <c r="P78" s="29">
        <f t="shared" si="77"/>
        <v>3962.68</v>
      </c>
      <c r="Q78" s="29">
        <f>AVERAGE(G326:G330)*10</f>
        <v>4304.8799999999992</v>
      </c>
      <c r="R78" s="29">
        <f>AVERAGE(H326:H330)*10</f>
        <v>4158.7199999999993</v>
      </c>
      <c r="S78" s="29">
        <f>AVERAGE(I326:I330)*10</f>
        <v>4971.2800000000007</v>
      </c>
      <c r="T78" s="29">
        <f>AVERAGE(J326:J330)*10</f>
        <v>1356.7799999999997</v>
      </c>
      <c r="U78" s="36">
        <f t="shared" si="67"/>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P79" si="78">AVERAGE(D331:D334)*10</f>
        <v>4132.1749999999993</v>
      </c>
      <c r="O79" s="29">
        <f t="shared" si="78"/>
        <v>5142.875</v>
      </c>
      <c r="P79" s="29">
        <f t="shared" si="78"/>
        <v>4035.6</v>
      </c>
      <c r="Q79" s="29">
        <f>AVERAGE(G331:G334)*10</f>
        <v>4462.5</v>
      </c>
      <c r="R79" s="29">
        <f>AVERAGE(H331:H334)*10</f>
        <v>4252.5750000000007</v>
      </c>
      <c r="S79" s="29">
        <f>AVERAGE(I331:I334)*10</f>
        <v>5105.6000000000004</v>
      </c>
      <c r="T79" s="29">
        <f>AVERAGE(J331:J334)*10</f>
        <v>1413.5000000000002</v>
      </c>
      <c r="U79" s="36">
        <f t="shared" si="67"/>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P80" si="79">AVERAGE(D335:D338)*10</f>
        <v>4024.3749999999995</v>
      </c>
      <c r="O80" s="29">
        <f t="shared" si="79"/>
        <v>5141.5999999999995</v>
      </c>
      <c r="P80" s="29">
        <f t="shared" si="79"/>
        <v>4364.2</v>
      </c>
      <c r="Q80" s="29">
        <f>AVERAGE(G335:G338)*10</f>
        <v>4767.625</v>
      </c>
      <c r="R80" s="29">
        <f>AVERAGE(H335:H338)*10</f>
        <v>4562.1000000000004</v>
      </c>
      <c r="S80" s="29">
        <f>AVERAGE(I335:I338)*10</f>
        <v>5715.5500000000011</v>
      </c>
      <c r="T80" s="29">
        <f>AVERAGE(J335:J338)*10</f>
        <v>1349.1750000000002</v>
      </c>
      <c r="U80" s="36">
        <f t="shared" si="67"/>
        <v>4852.3687500000005</v>
      </c>
    </row>
    <row r="81" spans="1:22">
      <c r="A81" s="1">
        <v>42911</v>
      </c>
      <c r="C81" s="30">
        <v>531.09</v>
      </c>
      <c r="D81" s="30">
        <v>191.69</v>
      </c>
      <c r="E81" s="30">
        <v>302</v>
      </c>
      <c r="F81" s="30">
        <v>322.5</v>
      </c>
      <c r="G81" s="30">
        <v>331.45</v>
      </c>
      <c r="H81" s="30">
        <v>326.37</v>
      </c>
      <c r="I81" s="30">
        <v>454.68</v>
      </c>
      <c r="J81" s="30">
        <v>94.04</v>
      </c>
      <c r="L81" s="2">
        <v>44713</v>
      </c>
      <c r="M81" s="29">
        <f>AVERAGE(C339:C343)*10</f>
        <v>7245.68</v>
      </c>
      <c r="N81" s="29">
        <f t="shared" ref="N81:P81" si="80">AVERAGE(D339:D343)*10</f>
        <v>4026.8599999999997</v>
      </c>
      <c r="O81" s="29">
        <f t="shared" si="80"/>
        <v>5152.0399999999991</v>
      </c>
      <c r="P81" s="29">
        <f t="shared" si="80"/>
        <v>4893.68</v>
      </c>
      <c r="Q81" s="29">
        <f>AVERAGE(G339:G343)*10</f>
        <v>5034.76</v>
      </c>
      <c r="R81" s="29">
        <f>AVERAGE(H339:H343)*10</f>
        <v>4818.72</v>
      </c>
      <c r="S81" s="29">
        <f>AVERAGE(I339:I343)*10</f>
        <v>5755.78</v>
      </c>
      <c r="T81" s="29">
        <f>AVERAGE(J339:J343)*10</f>
        <v>1275.7199999999998</v>
      </c>
      <c r="U81" s="36">
        <f t="shared" si="67"/>
        <v>5125.7349999999997</v>
      </c>
    </row>
    <row r="82" spans="1:22">
      <c r="A82" s="1">
        <v>42918</v>
      </c>
      <c r="C82" s="30">
        <v>551.29</v>
      </c>
      <c r="D82" s="30">
        <v>189.43</v>
      </c>
      <c r="E82" s="30">
        <v>299.8</v>
      </c>
      <c r="F82" s="30">
        <v>326.23</v>
      </c>
      <c r="G82" s="30">
        <v>332.89</v>
      </c>
      <c r="H82" s="30">
        <v>325.29000000000002</v>
      </c>
      <c r="I82" s="30">
        <v>471.19</v>
      </c>
      <c r="J82" s="30">
        <v>93.31</v>
      </c>
      <c r="L82" s="2">
        <v>44743</v>
      </c>
      <c r="M82" s="29">
        <f>AVERAGE(C344:C347)*10</f>
        <v>7169.8249999999998</v>
      </c>
      <c r="N82" s="29">
        <f t="shared" ref="N82:P82" si="81">AVERAGE(D344:D347)*10</f>
        <v>3857.6499999999996</v>
      </c>
      <c r="O82" s="29">
        <f t="shared" si="81"/>
        <v>4964.8499999999995</v>
      </c>
      <c r="P82" s="29">
        <f t="shared" si="81"/>
        <v>5204.6749999999993</v>
      </c>
      <c r="Q82" s="29">
        <f>AVERAGE(G344:G347)*10</f>
        <v>5161.875</v>
      </c>
      <c r="R82" s="29">
        <f>AVERAGE(H344:H347)*10</f>
        <v>5002.7250000000004</v>
      </c>
      <c r="S82" s="29">
        <f>AVERAGE(I344:I347)*10</f>
        <v>5788.7249999999995</v>
      </c>
      <c r="T82" s="29">
        <f>AVERAGE(J344:J347)*10</f>
        <v>1165.325</v>
      </c>
      <c r="U82" s="36">
        <f t="shared" si="67"/>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P83" si="82">AVERAGE(D348:D352)*10</f>
        <v>3716.4199999999992</v>
      </c>
      <c r="O83" s="29">
        <f t="shared" si="82"/>
        <v>4896.7999999999993</v>
      </c>
      <c r="P83" s="29">
        <f t="shared" si="82"/>
        <v>5346.74</v>
      </c>
      <c r="Q83" s="29">
        <f>AVERAGE(G348:G352)*10</f>
        <v>5201.6200000000008</v>
      </c>
      <c r="R83" s="29">
        <f>AVERAGE(H348:H352)*10</f>
        <v>5123.76</v>
      </c>
      <c r="S83" s="29">
        <f>AVERAGE(I348:I352)*10</f>
        <v>6099.78</v>
      </c>
      <c r="T83" s="29">
        <f>AVERAGE(J348:J352)*10</f>
        <v>1097.6200000000001</v>
      </c>
      <c r="U83" s="36">
        <f t="shared" si="67"/>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P84" si="83">AVERAGE(D353:D356)*10</f>
        <v>3742.5250000000001</v>
      </c>
      <c r="O84" s="29">
        <f t="shared" si="83"/>
        <v>4864.4250000000002</v>
      </c>
      <c r="P84" s="29">
        <f t="shared" si="83"/>
        <v>5499.7000000000007</v>
      </c>
      <c r="Q84" s="29">
        <f>AVERAGE(G353:G356)*10</f>
        <v>5286.1999999999989</v>
      </c>
      <c r="R84" s="29">
        <f>AVERAGE(H353:H356)*10</f>
        <v>5210.1750000000002</v>
      </c>
      <c r="S84" s="29">
        <f>AVERAGE(I353:I356)*10</f>
        <v>6124.2500000000009</v>
      </c>
      <c r="T84" s="29">
        <f>AVERAGE(J353:J356)*10</f>
        <v>1094.425</v>
      </c>
      <c r="U84" s="36">
        <f t="shared" si="67"/>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P85" si="84">AVERAGE(D357:D360)*10</f>
        <v>3566.9749999999999</v>
      </c>
      <c r="O85" s="29">
        <f t="shared" si="84"/>
        <v>4773.9750000000004</v>
      </c>
      <c r="P85" s="29">
        <f t="shared" si="84"/>
        <v>5463.4500000000007</v>
      </c>
      <c r="Q85" s="29">
        <f>AVERAGE(G357:G360)*10</f>
        <v>5339.2000000000007</v>
      </c>
      <c r="R85" s="29">
        <f>AVERAGE(H357:H360)*10</f>
        <v>5247.9750000000004</v>
      </c>
      <c r="S85" s="29">
        <f>AVERAGE(I357:I360)*10</f>
        <v>6156.9499999999989</v>
      </c>
      <c r="T85" s="29">
        <f>AVERAGE(J357:J360)*10</f>
        <v>1060.4749999999999</v>
      </c>
      <c r="U85" s="36">
        <f t="shared" si="67"/>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P86" si="85">AVERAGE(D361:D365)*10</f>
        <v>3140.94</v>
      </c>
      <c r="O86" s="29">
        <f t="shared" si="85"/>
        <v>4484</v>
      </c>
      <c r="P86" s="29">
        <f t="shared" si="85"/>
        <v>5378.58</v>
      </c>
      <c r="Q86" s="29">
        <f>AVERAGE(G361:G365)*10</f>
        <v>5341.2200000000012</v>
      </c>
      <c r="R86" s="29">
        <f>AVERAGE(H361:H365)*10</f>
        <v>5300.68</v>
      </c>
      <c r="S86" s="29">
        <f>AVERAGE(I361:I365)*10</f>
        <v>6293.5</v>
      </c>
      <c r="T86" s="29">
        <f>AVERAGE(J361:J365)*10</f>
        <v>1005.3200000000002</v>
      </c>
      <c r="U86" s="36">
        <f t="shared" si="67"/>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P87" si="86">AVERAGE(D366:D369)*10</f>
        <v>2962.1000000000004</v>
      </c>
      <c r="O87" s="29">
        <f t="shared" si="86"/>
        <v>4167.375</v>
      </c>
      <c r="P87" s="29">
        <f t="shared" si="86"/>
        <v>5368.65</v>
      </c>
      <c r="Q87" s="29">
        <f>AVERAGE(G366:G369)*10</f>
        <v>5221.2750000000005</v>
      </c>
      <c r="R87" s="29">
        <f>AVERAGE(H366:H369)*10</f>
        <v>5291.5499999999993</v>
      </c>
      <c r="S87" s="29">
        <f>AVERAGE(I366:I369)*10</f>
        <v>6592.4750000000004</v>
      </c>
      <c r="T87" s="29">
        <f>AVERAGE(J366:J369)*10</f>
        <v>919.9</v>
      </c>
      <c r="U87" s="36">
        <f t="shared" si="67"/>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P88" si="87">AVERAGE(D370:D373)*10</f>
        <v>2726.8249999999998</v>
      </c>
      <c r="O88" s="29">
        <f t="shared" si="87"/>
        <v>3781.7000000000003</v>
      </c>
      <c r="P88" s="29">
        <f t="shared" si="87"/>
        <v>5295.8249999999998</v>
      </c>
      <c r="Q88" s="29">
        <f>AVERAGE(G370:G373)*10</f>
        <v>4992.7249999999995</v>
      </c>
      <c r="R88" s="29">
        <f>AVERAGE(H370:H373)*10</f>
        <v>5174.75</v>
      </c>
      <c r="S88" s="29">
        <f>AVERAGE(I370:I373)*10</f>
        <v>6847.7250000000004</v>
      </c>
      <c r="T88" s="29">
        <f>AVERAGE(J370:J373)*10</f>
        <v>840.97500000000014</v>
      </c>
      <c r="U88" s="36">
        <f t="shared" si="67"/>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P89" si="88">AVERAGE(D374:D377)*10</f>
        <v>2572.1</v>
      </c>
      <c r="O89" s="29">
        <f t="shared" si="88"/>
        <v>3531.4250000000002</v>
      </c>
      <c r="P89" s="29">
        <f t="shared" si="88"/>
        <v>5103.8500000000004</v>
      </c>
      <c r="Q89" s="29">
        <f>AVERAGE(G374:G377)*10</f>
        <v>4491.875</v>
      </c>
      <c r="R89" s="29">
        <f>AVERAGE(H374:H377)*10</f>
        <v>4724.3249999999998</v>
      </c>
      <c r="S89" s="29">
        <f>AVERAGE(I374:I377)*10</f>
        <v>6754.7000000000007</v>
      </c>
      <c r="T89" s="29">
        <f>AVERAGE(J374:J377)*10</f>
        <v>800.375</v>
      </c>
      <c r="U89" s="36">
        <f t="shared" si="67"/>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P90" si="89">AVERAGE(D378:D382)*10</f>
        <v>2553.92</v>
      </c>
      <c r="O90" s="29">
        <f t="shared" si="89"/>
        <v>3451.34</v>
      </c>
      <c r="P90" s="29">
        <f t="shared" si="89"/>
        <v>4898.0599999999995</v>
      </c>
      <c r="Q90" s="29">
        <f>AVERAGE(G378:G382)*10</f>
        <v>4303.7</v>
      </c>
      <c r="R90" s="29">
        <f>AVERAGE(H378:H382)*10</f>
        <v>4725.4800000000005</v>
      </c>
      <c r="S90" s="29">
        <f>AVERAGE(I378:I382)*10</f>
        <v>6535.74</v>
      </c>
      <c r="T90" s="29">
        <f>AVERAGE(J378:J382)*10</f>
        <v>770.3</v>
      </c>
      <c r="U90" s="36">
        <f t="shared" si="67"/>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P91" si="90">AVERAGE(D383:D386)*10</f>
        <v>2425.2249999999999</v>
      </c>
      <c r="O91" s="29">
        <f t="shared" si="90"/>
        <v>3384.6749999999997</v>
      </c>
      <c r="P91" s="29">
        <f t="shared" si="90"/>
        <v>4466.8249999999998</v>
      </c>
      <c r="Q91" s="29">
        <f>AVERAGE(G383:G386)*10</f>
        <v>4154.125</v>
      </c>
      <c r="R91" s="29">
        <f>AVERAGE(H383:H386)*10</f>
        <v>4523.1750000000002</v>
      </c>
      <c r="S91" s="29">
        <f>AVERAGE(I383:I386)*10</f>
        <v>6504.25</v>
      </c>
      <c r="T91" s="29">
        <f>AVERAGE(J383:J386)*10</f>
        <v>742.42500000000007</v>
      </c>
      <c r="U91" s="36">
        <f t="shared" si="67"/>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P92" si="91">AVERAGE(D387:D391)*10</f>
        <v>2461.46</v>
      </c>
      <c r="O92" s="29">
        <f t="shared" si="91"/>
        <v>3460.62</v>
      </c>
      <c r="P92" s="29">
        <f t="shared" si="91"/>
        <v>3932.7200000000003</v>
      </c>
      <c r="Q92" s="29">
        <f>AVERAGE(G387:G391)*10</f>
        <v>4050.22</v>
      </c>
      <c r="R92" s="29">
        <f>AVERAGE(H387:H391)*10</f>
        <v>4388.74</v>
      </c>
      <c r="S92" s="29">
        <f>AVERAGE(I387:I391)*10</f>
        <v>6439.9399999999987</v>
      </c>
      <c r="T92" s="29">
        <f>AVERAGE(J387:J391)*10</f>
        <v>734.28</v>
      </c>
      <c r="U92" s="36">
        <f t="shared" si="67"/>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P93" si="92">AVERAGE(D392:D395)*10</f>
        <v>2480.625</v>
      </c>
      <c r="O93" s="29">
        <f t="shared" si="92"/>
        <v>3547.9250000000002</v>
      </c>
      <c r="P93" s="29">
        <f t="shared" si="92"/>
        <v>3795.9999999999995</v>
      </c>
      <c r="Q93" s="29">
        <f>AVERAGE(G392:G395)*10</f>
        <v>3994.625</v>
      </c>
      <c r="R93" s="29">
        <f>AVERAGE(H392:H395)*10</f>
        <v>4248</v>
      </c>
      <c r="S93" s="29">
        <f>AVERAGE(I392:I395)*10</f>
        <v>6314.85</v>
      </c>
      <c r="T93" s="29">
        <f>AVERAGE(J392:J395)*10</f>
        <v>707.42500000000007</v>
      </c>
      <c r="U93" s="36">
        <f t="shared" si="67"/>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P94" si="93">AVERAGE(D396:D399)*10</f>
        <v>2343.65</v>
      </c>
      <c r="O94" s="29">
        <f t="shared" si="93"/>
        <v>3464.3249999999998</v>
      </c>
      <c r="P94" s="29">
        <f t="shared" si="93"/>
        <v>3779.2</v>
      </c>
      <c r="Q94" s="29">
        <f>AVERAGE(G396:G399)*10</f>
        <v>3986.6000000000004</v>
      </c>
      <c r="R94" s="29">
        <f>AVERAGE(H396:H399)*10</f>
        <v>4147.5750000000007</v>
      </c>
      <c r="S94" s="29">
        <f>AVERAGE(I396:I399)*10</f>
        <v>6291.9750000000004</v>
      </c>
      <c r="T94" s="29">
        <f>AVERAGE(J396:J399)*10</f>
        <v>679.02500000000009</v>
      </c>
      <c r="U94" s="36">
        <f t="shared" si="67"/>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P95" si="94">AVERAGE(D400:D404)*10</f>
        <v>2285.1</v>
      </c>
      <c r="O95" s="29">
        <f t="shared" si="94"/>
        <v>3344.96</v>
      </c>
      <c r="P95" s="29">
        <f t="shared" si="94"/>
        <v>3779.46</v>
      </c>
      <c r="Q95" s="29">
        <f>AVERAGE(G400:G404)*10</f>
        <v>4041.4800000000005</v>
      </c>
      <c r="R95" s="29">
        <f>AVERAGE(H400:H404)*10</f>
        <v>4169.76</v>
      </c>
      <c r="S95" s="29">
        <f>AVERAGE(I400:I404)*10</f>
        <v>6215.2999999999993</v>
      </c>
      <c r="T95" s="29">
        <f>AVERAGE(J400:J404)*10</f>
        <v>654.96</v>
      </c>
      <c r="U95" s="36">
        <f t="shared" si="67"/>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P96" si="95">AVERAGE(E404:E408)*10</f>
        <v>3311.58</v>
      </c>
      <c r="P96" s="29">
        <f t="shared" si="95"/>
        <v>3778.8399999999997</v>
      </c>
      <c r="Q96" s="29">
        <f>AVERAGE(G404:G408)*10</f>
        <v>4051.94</v>
      </c>
      <c r="R96" s="29">
        <f>AVERAGE(H404:H408)*10</f>
        <v>4136.7000000000007</v>
      </c>
      <c r="S96" s="29">
        <f>AVERAGE(I404:I408)*10</f>
        <v>6237.0599999999995</v>
      </c>
      <c r="T96" s="29">
        <f>AVERAGE(J404:J408)*10</f>
        <v>695.68</v>
      </c>
      <c r="U96" s="36">
        <f t="shared" si="67"/>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P97" si="96">AVERAGE(E408:E412)*10</f>
        <v>3474.8199999999997</v>
      </c>
      <c r="P97" s="29">
        <f t="shared" si="96"/>
        <v>3781.9799999999996</v>
      </c>
      <c r="Q97" s="29">
        <f>AVERAGE(G408:G412)*10</f>
        <v>4124.38</v>
      </c>
      <c r="R97" s="29">
        <f>AVERAGE(H408:H412)*10</f>
        <v>4123.18</v>
      </c>
      <c r="S97" s="29">
        <f>AVERAGE(I408:I412)*10</f>
        <v>6204.42</v>
      </c>
      <c r="T97" s="29">
        <f>AVERAGE(J408:J412)*10</f>
        <v>762.78</v>
      </c>
      <c r="U97" s="36">
        <f t="shared" si="67"/>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P98" si="97">AVERAGE(D413:D417)*10</f>
        <v>2601.8399999999997</v>
      </c>
      <c r="O98" s="29">
        <f t="shared" si="97"/>
        <v>3636.8</v>
      </c>
      <c r="P98" s="29">
        <f t="shared" si="97"/>
        <v>3615.7200000000003</v>
      </c>
      <c r="Q98" s="29">
        <f>AVERAGE(G413:G417)*10</f>
        <v>4188.8599999999997</v>
      </c>
      <c r="R98" s="29">
        <f>AVERAGE(H413:H417)*10</f>
        <v>4172.3599999999997</v>
      </c>
      <c r="S98" s="29">
        <f>AVERAGE(I413:I417)*10</f>
        <v>6065.4600000000009</v>
      </c>
      <c r="T98" s="29">
        <f>AVERAGE(J413:J417)*10</f>
        <v>829.31999999999994</v>
      </c>
      <c r="U98" s="36">
        <f t="shared" si="67"/>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P99" si="98">AVERAGE(D417:D421)*10</f>
        <v>2604.9399999999996</v>
      </c>
      <c r="O99" s="29">
        <f t="shared" si="98"/>
        <v>3681.1000000000004</v>
      </c>
      <c r="P99" s="29">
        <f t="shared" si="98"/>
        <v>3621.8600000000006</v>
      </c>
      <c r="Q99" s="29">
        <f>AVERAGE(G417:G421)*10</f>
        <v>4294.1000000000004</v>
      </c>
      <c r="R99" s="29">
        <f>AVERAGE(H417:H421)*10</f>
        <v>4236.28</v>
      </c>
      <c r="S99" s="29">
        <f>AVERAGE(I417:I421)*10</f>
        <v>6028.8799999999992</v>
      </c>
      <c r="T99" s="29">
        <f>AVERAGE(J417:J421)*10</f>
        <v>839.71999999999991</v>
      </c>
      <c r="U99" s="36">
        <f t="shared" si="67"/>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P100" si="99">AVERAGE(D422:D426)*10</f>
        <v>2527.6600000000003</v>
      </c>
      <c r="O100" s="29">
        <f t="shared" si="99"/>
        <v>3651.12</v>
      </c>
      <c r="P100" s="29">
        <f t="shared" si="99"/>
        <v>3570.46</v>
      </c>
      <c r="Q100" s="29">
        <f>AVERAGE(G422:G426)*10</f>
        <v>4298.88</v>
      </c>
      <c r="R100" s="29">
        <f>AVERAGE(H422:H426)*10</f>
        <v>4287.34</v>
      </c>
      <c r="S100" s="29">
        <f>AVERAGE(I422:I426)*10</f>
        <v>6049.2999999999993</v>
      </c>
      <c r="T100" s="29">
        <f>AVERAGE(J422:J426)*10</f>
        <v>848.7199999999998</v>
      </c>
      <c r="U100" s="36">
        <f t="shared" ref="U100:U108" si="100">AVERAGE(P100:S100)</f>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AVERAGE(C426:C430)*10</f>
        <v>5502.36</v>
      </c>
      <c r="N101" s="29">
        <f t="shared" ref="N101:P101" si="101">AVERAGE(D426:D430)*10</f>
        <v>2508.0400000000004</v>
      </c>
      <c r="O101" s="29">
        <f t="shared" si="101"/>
        <v>3618.6000000000004</v>
      </c>
      <c r="P101" s="29">
        <f t="shared" si="101"/>
        <v>3661.06</v>
      </c>
      <c r="Q101" s="29">
        <f>AVERAGE(G426:G430)*10</f>
        <v>4316.78</v>
      </c>
      <c r="R101" s="29">
        <f>AVERAGE(H426:H430)*10</f>
        <v>4301.4800000000005</v>
      </c>
      <c r="S101" s="29">
        <f>AVERAGE(I426:I430)*10</f>
        <v>5936.8600000000006</v>
      </c>
      <c r="T101" s="29">
        <f>AVERAGE(J426:J430)*10</f>
        <v>828.68</v>
      </c>
      <c r="U101" s="36">
        <f t="shared" si="100"/>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P102" si="102">AVERAGE(D430:D434)*10</f>
        <v>2448.84</v>
      </c>
      <c r="O102" s="29">
        <f t="shared" si="102"/>
        <v>3574.6</v>
      </c>
      <c r="P102" s="29">
        <f t="shared" si="102"/>
        <v>3880.1400000000003</v>
      </c>
      <c r="Q102" s="29">
        <f>AVERAGE(G430:G434)*10</f>
        <v>4371.2400000000007</v>
      </c>
      <c r="R102" s="29">
        <f>AVERAGE(H430:H434)*10</f>
        <v>4357.4000000000005</v>
      </c>
      <c r="S102" s="29">
        <f>AVERAGE(I430:I434)*10</f>
        <v>5881.9599999999991</v>
      </c>
      <c r="T102" s="29">
        <f>AVERAGE(J430:J434)*10</f>
        <v>793.04</v>
      </c>
      <c r="U102" s="36">
        <f t="shared" si="100"/>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P103" si="103">AVERAGE(D435:D438)*10</f>
        <v>2398.8000000000002</v>
      </c>
      <c r="O103" s="29">
        <f t="shared" si="103"/>
        <v>3612.0749999999998</v>
      </c>
      <c r="P103" s="29">
        <f t="shared" si="103"/>
        <v>3910.3500000000004</v>
      </c>
      <c r="Q103" s="29">
        <f>AVERAGE(G435:G438)*10</f>
        <v>4330.625</v>
      </c>
      <c r="R103" s="29">
        <f>AVERAGE(H435:H438)*10</f>
        <v>4360.5750000000007</v>
      </c>
      <c r="S103" s="29">
        <f>AVERAGE(I435:I438)*10</f>
        <v>6017.625</v>
      </c>
      <c r="T103" s="29">
        <f>AVERAGE(J435:J438)*10</f>
        <v>778.97499999999991</v>
      </c>
      <c r="U103" s="36">
        <f t="shared" si="100"/>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P104" si="104">AVERAGE(D439:D443)*10</f>
        <v>2426.7199999999998</v>
      </c>
      <c r="O104" s="29">
        <f>AVERAGE(E439:E443)*10</f>
        <v>3690.58</v>
      </c>
      <c r="P104" s="29">
        <f t="shared" si="104"/>
        <v>3907.46</v>
      </c>
      <c r="Q104" s="29">
        <f>AVERAGE(G439:G443)*10</f>
        <v>4348.42</v>
      </c>
      <c r="R104" s="29">
        <f>AVERAGE(H439:H443)*10</f>
        <v>4355.8999999999996</v>
      </c>
      <c r="S104" s="29">
        <f>AVERAGE(I439:I443)*10</f>
        <v>5940.52</v>
      </c>
      <c r="T104" s="29">
        <f>AVERAGE(J439:J443)*10</f>
        <v>774.5</v>
      </c>
      <c r="U104" s="36">
        <f t="shared" si="100"/>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P105" si="105">AVERAGE(D444:D447)*10</f>
        <v>2444.0500000000002</v>
      </c>
      <c r="O105" s="29">
        <f t="shared" si="105"/>
        <v>3804.2250000000004</v>
      </c>
      <c r="P105" s="29">
        <f t="shared" si="105"/>
        <v>3879.8</v>
      </c>
      <c r="Q105" s="29">
        <f>AVERAGE(G444:G447)*10</f>
        <v>4289.8249999999998</v>
      </c>
      <c r="R105" s="29">
        <f>AVERAGE(H444:H447)*10</f>
        <v>4317.7250000000004</v>
      </c>
      <c r="S105" s="29">
        <f>AVERAGE(I444:I447)*10</f>
        <v>6015.7749999999996</v>
      </c>
      <c r="T105" s="29">
        <f>AVERAGE(J444:J447)*10</f>
        <v>790.52500000000009</v>
      </c>
      <c r="U105" s="36">
        <f t="shared" si="100"/>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6566.0199999999995</v>
      </c>
      <c r="N106" s="29">
        <f t="shared" ref="N106:P106" si="106">AVERAGE(D448:D452)*10</f>
        <v>2380.1</v>
      </c>
      <c r="O106" s="29">
        <f t="shared" si="106"/>
        <v>3815.4</v>
      </c>
      <c r="P106" s="29">
        <f t="shared" si="106"/>
        <v>3889.3600000000006</v>
      </c>
      <c r="Q106" s="29">
        <f>AVERAGE(G448:G452)*10</f>
        <v>4329.72</v>
      </c>
      <c r="R106" s="29">
        <f>AVERAGE(H448:H452)*10</f>
        <v>4372.5600000000004</v>
      </c>
      <c r="S106" s="29">
        <f>AVERAGE(I448:I452)*10</f>
        <v>5808.98</v>
      </c>
      <c r="T106" s="29">
        <f>AVERAGE(J448:J452)*10</f>
        <v>797.7</v>
      </c>
      <c r="U106" s="36">
        <f t="shared" si="100"/>
        <v>4600.1550000000007</v>
      </c>
    </row>
    <row r="107" spans="1:21">
      <c r="A107" s="1">
        <v>43093</v>
      </c>
      <c r="C107" s="30">
        <v>451.02</v>
      </c>
      <c r="D107" s="30">
        <v>143.44999999999999</v>
      </c>
      <c r="E107" s="30">
        <v>258.81</v>
      </c>
      <c r="F107" s="30">
        <v>329.47</v>
      </c>
      <c r="G107" s="30">
        <v>309.58999999999997</v>
      </c>
      <c r="H107" s="30">
        <v>327.64999999999998</v>
      </c>
      <c r="I107" s="30">
        <v>468.5</v>
      </c>
      <c r="J107" s="30">
        <v>62.81</v>
      </c>
      <c r="L107" s="2">
        <v>45505</v>
      </c>
      <c r="M107" s="29">
        <f>AVERAGE(C452:C456)*10</f>
        <v>6978.7999999999993</v>
      </c>
      <c r="N107" s="29">
        <f>AVERAGE(D452:D456)*10</f>
        <v>2444.1</v>
      </c>
      <c r="O107" s="29">
        <f t="shared" ref="O107:P107" si="107">AVERAGE(E452:E456)*10</f>
        <v>3960.2</v>
      </c>
      <c r="P107" s="29">
        <f t="shared" si="107"/>
        <v>3902.98</v>
      </c>
      <c r="Q107" s="29">
        <f>AVERAGE(G452:G456)*10</f>
        <v>4403.32</v>
      </c>
      <c r="R107" s="29">
        <f>AVERAGE(H452:H456)*10</f>
        <v>4392.3599999999997</v>
      </c>
      <c r="S107" s="29">
        <f>AVERAGE(I452:I456)*10</f>
        <v>5965.5800000000008</v>
      </c>
      <c r="T107" s="29">
        <f>AVERAGE(J452:J456)*10</f>
        <v>823.52</v>
      </c>
      <c r="U107" s="36">
        <f t="shared" si="100"/>
        <v>4666.0600000000004</v>
      </c>
    </row>
    <row r="108" spans="1:21">
      <c r="A108" s="1">
        <v>43100</v>
      </c>
      <c r="C108" s="30">
        <v>440.78</v>
      </c>
      <c r="D108" s="30">
        <v>143.19</v>
      </c>
      <c r="E108" s="30">
        <v>259.11</v>
      </c>
      <c r="F108" s="30">
        <v>319.43</v>
      </c>
      <c r="G108" s="30">
        <v>311.55</v>
      </c>
      <c r="H108" s="30">
        <v>327.91</v>
      </c>
      <c r="I108" s="30">
        <v>472.62</v>
      </c>
      <c r="J108" s="30">
        <v>61.81</v>
      </c>
      <c r="L108" s="2">
        <v>45536</v>
      </c>
      <c r="M108" s="29">
        <f>AVERAGE(C457:C460)*10</f>
        <v>7616.7000000000007</v>
      </c>
      <c r="N108" s="29">
        <f t="shared" ref="N108:P108" si="108">AVERAGE(D457:D460)*10</f>
        <v>2558.85</v>
      </c>
      <c r="O108" s="29">
        <f t="shared" si="108"/>
        <v>4285.7749999999996</v>
      </c>
      <c r="P108" s="29">
        <f t="shared" si="108"/>
        <v>3955.7000000000007</v>
      </c>
      <c r="Q108" s="29">
        <f>AVERAGE(G457:G460)*10</f>
        <v>4527.9750000000004</v>
      </c>
      <c r="R108" s="29">
        <f>AVERAGE(H457:H460)*10</f>
        <v>4494.5</v>
      </c>
      <c r="S108" s="29">
        <f>AVERAGE(I457:I460)*10</f>
        <v>6009.1249999999991</v>
      </c>
      <c r="T108" s="29">
        <f>AVERAGE(J457:J460)*10</f>
        <v>929.87500000000011</v>
      </c>
      <c r="U108" s="36">
        <f t="shared" si="100"/>
        <v>4746.8249999999998</v>
      </c>
    </row>
    <row r="109" spans="1:21">
      <c r="A109" s="1">
        <v>43107</v>
      </c>
      <c r="C109" s="30">
        <v>433.37</v>
      </c>
      <c r="D109" s="30">
        <v>143.28</v>
      </c>
      <c r="E109" s="30">
        <v>259.95999999999998</v>
      </c>
      <c r="F109" s="30">
        <v>318.58</v>
      </c>
      <c r="G109" s="30">
        <v>299.5</v>
      </c>
      <c r="H109" s="30">
        <v>318.95999999999998</v>
      </c>
      <c r="I109" s="30">
        <v>464.23</v>
      </c>
      <c r="J109" s="30">
        <v>62.04</v>
      </c>
      <c r="L109" s="2">
        <v>45566</v>
      </c>
      <c r="M109" s="29">
        <f>AVERAGE(C461:C465)*10</f>
        <v>7767.82</v>
      </c>
      <c r="N109" s="29">
        <f t="shared" ref="N109:T109" si="109">AVERAGE(D461:D465)*10</f>
        <v>2503</v>
      </c>
      <c r="O109" s="29">
        <f t="shared" si="109"/>
        <v>4161.38</v>
      </c>
      <c r="P109" s="29">
        <f t="shared" si="109"/>
        <v>4164.0999999999995</v>
      </c>
      <c r="Q109" s="29">
        <f t="shared" si="109"/>
        <v>4733.68</v>
      </c>
      <c r="R109" s="29">
        <f t="shared" si="109"/>
        <v>4661.12</v>
      </c>
      <c r="S109" s="29">
        <f t="shared" si="109"/>
        <v>6100.54</v>
      </c>
      <c r="T109" s="29">
        <f t="shared" si="109"/>
        <v>911.1400000000001</v>
      </c>
      <c r="U109" s="36">
        <f>AVERAGE(P109:S109)</f>
        <v>4914.8599999999997</v>
      </c>
    </row>
    <row r="110" spans="1:21">
      <c r="A110" s="1">
        <v>43114</v>
      </c>
      <c r="C110" s="30">
        <v>423.18</v>
      </c>
      <c r="D110" s="30">
        <v>140.29</v>
      </c>
      <c r="E110" s="30">
        <v>250.98</v>
      </c>
      <c r="F110" s="30">
        <v>318.20999999999998</v>
      </c>
      <c r="G110" s="30">
        <v>294.81</v>
      </c>
      <c r="H110" s="30">
        <v>311.31</v>
      </c>
      <c r="I110" s="30">
        <v>488.2</v>
      </c>
      <c r="J110" s="30">
        <v>61.48</v>
      </c>
      <c r="L110" s="2">
        <v>45597</v>
      </c>
      <c r="M110" s="29">
        <f>AVERAGE(C465:C469)*10</f>
        <v>7730.1</v>
      </c>
      <c r="N110" s="29">
        <f>AVERAGE(D465:D469)*10</f>
        <v>2565.5</v>
      </c>
      <c r="O110" s="29">
        <f t="shared" ref="O110:T110" si="110">AVERAGE(E465:E469)*10</f>
        <v>4261.26</v>
      </c>
      <c r="P110" s="29">
        <f t="shared" si="110"/>
        <v>4268.24</v>
      </c>
      <c r="Q110" s="29">
        <f t="shared" si="110"/>
        <v>4914.3200000000006</v>
      </c>
      <c r="R110" s="29">
        <f t="shared" si="110"/>
        <v>4804.16</v>
      </c>
      <c r="S110" s="29">
        <f t="shared" si="110"/>
        <v>6090.74</v>
      </c>
      <c r="T110" s="29">
        <f t="shared" si="110"/>
        <v>942.44</v>
      </c>
      <c r="U110" s="36">
        <f>AVERAGE(P110:S110)</f>
        <v>5019.3649999999998</v>
      </c>
    </row>
    <row r="111" spans="1:21">
      <c r="A111" s="1">
        <v>43121</v>
      </c>
      <c r="C111" s="30">
        <v>424.18</v>
      </c>
      <c r="D111" s="30">
        <v>140.58000000000001</v>
      </c>
      <c r="E111" s="30">
        <v>253.52</v>
      </c>
      <c r="F111" s="30">
        <v>316.57</v>
      </c>
      <c r="G111" s="30">
        <v>289.83999999999997</v>
      </c>
      <c r="H111" s="30">
        <v>307.14999999999998</v>
      </c>
      <c r="I111" s="30">
        <v>468.28</v>
      </c>
      <c r="J111" s="30">
        <v>63.04</v>
      </c>
      <c r="L111" s="2">
        <v>45627</v>
      </c>
      <c r="M111" s="29">
        <f>AVERAGE(C470:C473)*10</f>
        <v>7694.9749999999995</v>
      </c>
      <c r="N111" s="29">
        <f t="shared" ref="N111:T111" si="111">AVERAGE(D470:D473)*10</f>
        <v>2571.5500000000002</v>
      </c>
      <c r="O111" s="29">
        <f t="shared" si="111"/>
        <v>4340.9500000000007</v>
      </c>
      <c r="P111" s="29">
        <f t="shared" si="111"/>
        <v>4472.0249999999996</v>
      </c>
      <c r="Q111" s="29">
        <f t="shared" si="111"/>
        <v>4972.4750000000004</v>
      </c>
      <c r="R111" s="29">
        <f>AVERAGE(H470:H473)*10</f>
        <v>4994.5749999999998</v>
      </c>
      <c r="S111" s="29">
        <f>AVERAGE(I470:I473)*10</f>
        <v>6106.7999999999993</v>
      </c>
      <c r="T111" s="29">
        <f t="shared" si="111"/>
        <v>967.90000000000009</v>
      </c>
      <c r="U111" s="36">
        <f>AVERAGE(P111:S111)</f>
        <v>5136.46875</v>
      </c>
    </row>
    <row r="112" spans="1:21">
      <c r="A112" s="1">
        <v>43128</v>
      </c>
      <c r="C112" s="30">
        <v>426.83</v>
      </c>
      <c r="D112" s="30">
        <v>139.84</v>
      </c>
      <c r="E112" s="30">
        <v>253.58</v>
      </c>
      <c r="F112" s="30">
        <v>316.08999999999997</v>
      </c>
      <c r="G112" s="30">
        <v>284.57</v>
      </c>
      <c r="H112" s="30">
        <v>304.64</v>
      </c>
      <c r="I112" s="30">
        <v>491.01</v>
      </c>
      <c r="J112" s="30">
        <v>62.74</v>
      </c>
      <c r="L112" s="2">
        <v>45658</v>
      </c>
      <c r="M112" s="29">
        <f>AVERAGE(C474:C478)*10</f>
        <v>7408.4000000000005</v>
      </c>
      <c r="N112" s="29">
        <f t="shared" ref="N112:S112" si="112">AVERAGE(D474:D478)*10</f>
        <v>2558.38</v>
      </c>
      <c r="O112" s="29">
        <f t="shared" si="112"/>
        <v>4343.0599999999995</v>
      </c>
      <c r="P112" s="29">
        <f t="shared" si="112"/>
        <v>4828.0599999999995</v>
      </c>
      <c r="Q112" s="29">
        <f t="shared" si="112"/>
        <v>4880.16</v>
      </c>
      <c r="R112" s="29">
        <f>AVERAGE(H474:H478)*10</f>
        <v>4987.3999999999996</v>
      </c>
      <c r="S112" s="29">
        <f t="shared" si="112"/>
        <v>6103.1</v>
      </c>
      <c r="T112" s="29">
        <f>AVERAGE(J474:J478)*10</f>
        <v>984.91999999999985</v>
      </c>
      <c r="U112" s="36">
        <f>AVERAGE(P112:S112)</f>
        <v>5199.68</v>
      </c>
    </row>
    <row r="113" spans="1:19">
      <c r="A113" s="1">
        <v>43135</v>
      </c>
      <c r="C113" s="30">
        <v>428.95</v>
      </c>
      <c r="D113" s="30">
        <v>140.49</v>
      </c>
      <c r="E113" s="30">
        <v>253.72</v>
      </c>
      <c r="F113" s="30">
        <v>315.56</v>
      </c>
      <c r="G113" s="30">
        <v>283.76</v>
      </c>
      <c r="H113" s="30">
        <v>304</v>
      </c>
      <c r="I113" s="30">
        <v>466.06</v>
      </c>
      <c r="J113" s="30">
        <v>62.86</v>
      </c>
      <c r="M113" s="1"/>
      <c r="P113" s="143"/>
      <c r="Q113" s="143"/>
      <c r="R113" s="143"/>
      <c r="S113" s="143"/>
    </row>
    <row r="114" spans="1:19">
      <c r="A114" s="1">
        <v>43142</v>
      </c>
      <c r="C114" s="30">
        <v>430.69</v>
      </c>
      <c r="D114" s="30">
        <v>139.21</v>
      </c>
      <c r="E114" s="30">
        <v>255.43</v>
      </c>
      <c r="F114" s="30">
        <v>313.95999999999998</v>
      </c>
      <c r="G114" s="30">
        <v>281.88</v>
      </c>
      <c r="H114" s="30">
        <v>298.55</v>
      </c>
      <c r="I114" s="30">
        <v>465.4</v>
      </c>
      <c r="J114" s="30">
        <v>63.32</v>
      </c>
      <c r="M114" s="1"/>
    </row>
    <row r="115" spans="1:19">
      <c r="A115" s="1">
        <v>43149</v>
      </c>
      <c r="C115" s="30">
        <v>444.6</v>
      </c>
      <c r="D115" s="30">
        <v>138.62</v>
      </c>
      <c r="E115" s="30">
        <v>257.62</v>
      </c>
      <c r="F115" s="30">
        <v>315.45999999999998</v>
      </c>
      <c r="G115" s="30">
        <v>281.48</v>
      </c>
      <c r="H115" s="30">
        <v>300.3</v>
      </c>
      <c r="I115" s="30">
        <v>481.24</v>
      </c>
      <c r="J115" s="30">
        <v>64.58</v>
      </c>
      <c r="M115" s="1"/>
    </row>
    <row r="116" spans="1:19">
      <c r="A116" s="1">
        <v>43156</v>
      </c>
      <c r="C116" s="30">
        <v>459.17</v>
      </c>
      <c r="D116" s="30">
        <v>136.72999999999999</v>
      </c>
      <c r="E116" s="30">
        <v>260.01</v>
      </c>
      <c r="F116" s="30">
        <v>315.95999999999998</v>
      </c>
      <c r="G116" s="30">
        <v>282.3</v>
      </c>
      <c r="H116" s="30">
        <v>300.33999999999997</v>
      </c>
      <c r="I116" s="30">
        <v>470.25</v>
      </c>
      <c r="J116" s="30">
        <v>63.48</v>
      </c>
      <c r="M116" s="1"/>
    </row>
    <row r="117" spans="1:19">
      <c r="A117" s="1">
        <v>43163</v>
      </c>
      <c r="C117" s="30">
        <v>461.57</v>
      </c>
      <c r="D117" s="30">
        <v>135.78</v>
      </c>
      <c r="E117" s="30">
        <v>258.7</v>
      </c>
      <c r="F117" s="30">
        <v>321.95999999999998</v>
      </c>
      <c r="G117" s="30">
        <v>283.52</v>
      </c>
      <c r="H117" s="30">
        <v>300.07</v>
      </c>
      <c r="I117" s="30">
        <v>466.45</v>
      </c>
      <c r="J117" s="30">
        <v>64.53</v>
      </c>
      <c r="M117" s="1"/>
    </row>
    <row r="118" spans="1:19">
      <c r="A118" s="1">
        <v>43170</v>
      </c>
      <c r="C118" s="30">
        <v>469.21</v>
      </c>
      <c r="D118" s="30">
        <v>132.68</v>
      </c>
      <c r="E118" s="30">
        <v>259.26</v>
      </c>
      <c r="F118" s="30">
        <v>323.06</v>
      </c>
      <c r="G118" s="30">
        <v>283.14999999999998</v>
      </c>
      <c r="H118" s="30">
        <v>296.43</v>
      </c>
      <c r="I118" s="30">
        <v>464.52</v>
      </c>
      <c r="J118" s="30">
        <v>66.069999999999993</v>
      </c>
      <c r="M118" s="1"/>
    </row>
    <row r="119" spans="1:19">
      <c r="A119" s="1">
        <v>43177</v>
      </c>
      <c r="C119" s="30">
        <v>470.26</v>
      </c>
      <c r="D119" s="30">
        <v>132.34</v>
      </c>
      <c r="E119" s="30">
        <v>258.55</v>
      </c>
      <c r="F119" s="30">
        <v>323.18</v>
      </c>
      <c r="G119" s="30">
        <v>286.83</v>
      </c>
      <c r="H119" s="30">
        <v>295.58999999999997</v>
      </c>
      <c r="I119" s="30">
        <v>475.49</v>
      </c>
      <c r="J119" s="30">
        <v>66.3</v>
      </c>
      <c r="M119" s="1"/>
    </row>
    <row r="120" spans="1:19">
      <c r="A120" s="1">
        <v>43184</v>
      </c>
      <c r="C120" s="30">
        <v>470.53</v>
      </c>
      <c r="D120" s="30">
        <v>131.47999999999999</v>
      </c>
      <c r="E120" s="30">
        <v>257.87</v>
      </c>
      <c r="F120" s="30">
        <v>322.81</v>
      </c>
      <c r="G120" s="30">
        <v>285.88</v>
      </c>
      <c r="H120" s="30">
        <v>295.49</v>
      </c>
      <c r="I120" s="30">
        <v>463.79</v>
      </c>
      <c r="J120" s="30">
        <v>65.55</v>
      </c>
      <c r="M120" s="1"/>
    </row>
    <row r="121" spans="1:19">
      <c r="A121" s="1">
        <v>43191</v>
      </c>
      <c r="C121" s="30">
        <v>474.07</v>
      </c>
      <c r="D121" s="30">
        <v>130.37</v>
      </c>
      <c r="E121" s="30">
        <v>259.70999999999998</v>
      </c>
      <c r="F121" s="30">
        <v>324.14999999999998</v>
      </c>
      <c r="G121" s="30">
        <v>287.06</v>
      </c>
      <c r="H121" s="30">
        <v>298.19</v>
      </c>
      <c r="I121" s="30">
        <v>459.67</v>
      </c>
      <c r="J121" s="30">
        <v>65.680000000000007</v>
      </c>
      <c r="M121" s="1"/>
    </row>
    <row r="122" spans="1:19">
      <c r="A122" s="1">
        <v>43198</v>
      </c>
      <c r="C122" s="30">
        <v>485.49</v>
      </c>
      <c r="D122" s="30">
        <v>131.43</v>
      </c>
      <c r="E122" s="30">
        <v>259.38</v>
      </c>
      <c r="F122" s="30">
        <v>301.24</v>
      </c>
      <c r="G122" s="30">
        <v>288.62</v>
      </c>
      <c r="H122" s="30">
        <v>301.67</v>
      </c>
      <c r="I122" s="30">
        <v>467.47</v>
      </c>
      <c r="J122" s="30">
        <v>65.849999999999994</v>
      </c>
      <c r="M122" s="1"/>
    </row>
    <row r="123" spans="1:19">
      <c r="A123" s="1">
        <v>43205</v>
      </c>
      <c r="C123" s="30">
        <v>514.1</v>
      </c>
      <c r="D123" s="30">
        <v>132.30000000000001</v>
      </c>
      <c r="E123" s="30">
        <v>262.39999999999998</v>
      </c>
      <c r="F123" s="30">
        <v>303.35000000000002</v>
      </c>
      <c r="G123" s="30">
        <v>289.06</v>
      </c>
      <c r="H123" s="30">
        <v>300.02</v>
      </c>
      <c r="I123" s="30">
        <v>464.67</v>
      </c>
      <c r="J123" s="30">
        <v>65.87</v>
      </c>
      <c r="M123" s="1"/>
    </row>
    <row r="124" spans="1:19">
      <c r="A124" s="1">
        <v>43212</v>
      </c>
      <c r="C124" s="30">
        <v>516.23</v>
      </c>
      <c r="D124" s="30">
        <v>135.84</v>
      </c>
      <c r="E124" s="30">
        <v>265.83999999999997</v>
      </c>
      <c r="F124" s="30">
        <v>305.72000000000003</v>
      </c>
      <c r="G124" s="30">
        <v>288.83</v>
      </c>
      <c r="H124" s="30">
        <v>299.58</v>
      </c>
      <c r="I124" s="30">
        <v>482.13</v>
      </c>
      <c r="J124" s="30">
        <v>65.66</v>
      </c>
      <c r="M124" s="1"/>
    </row>
    <row r="125" spans="1:19">
      <c r="A125" s="1">
        <v>43219</v>
      </c>
      <c r="C125" s="30">
        <v>520.74</v>
      </c>
      <c r="D125" s="30">
        <v>138.25</v>
      </c>
      <c r="E125" s="30">
        <v>268.47000000000003</v>
      </c>
      <c r="F125" s="30">
        <v>308.11</v>
      </c>
      <c r="G125" s="30">
        <v>289.73</v>
      </c>
      <c r="H125" s="30">
        <v>299.27</v>
      </c>
      <c r="I125" s="30">
        <v>464.88</v>
      </c>
      <c r="J125" s="30">
        <v>65.989999999999995</v>
      </c>
      <c r="M125" s="1"/>
    </row>
    <row r="126" spans="1:19">
      <c r="A126" s="1">
        <v>43226</v>
      </c>
      <c r="C126" s="30">
        <v>546.59</v>
      </c>
      <c r="D126" s="30">
        <v>141.38</v>
      </c>
      <c r="E126" s="30">
        <v>270.89999999999998</v>
      </c>
      <c r="F126" s="30">
        <v>311.73</v>
      </c>
      <c r="G126" s="30">
        <v>289.89</v>
      </c>
      <c r="H126" s="30">
        <v>297.13</v>
      </c>
      <c r="I126" s="30">
        <v>451.94</v>
      </c>
      <c r="J126" s="30">
        <v>66.599999999999994</v>
      </c>
      <c r="M126" s="1"/>
    </row>
    <row r="127" spans="1:19">
      <c r="A127" s="1">
        <v>43233</v>
      </c>
      <c r="C127" s="30">
        <v>560.41</v>
      </c>
      <c r="D127" s="30">
        <v>143.68</v>
      </c>
      <c r="E127" s="30">
        <v>271.20999999999998</v>
      </c>
      <c r="F127" s="30">
        <v>313.47000000000003</v>
      </c>
      <c r="G127" s="30">
        <v>293.83999999999997</v>
      </c>
      <c r="H127" s="30">
        <v>298.69</v>
      </c>
      <c r="I127" s="30">
        <v>457.96</v>
      </c>
      <c r="J127" s="30">
        <v>67.75</v>
      </c>
      <c r="M127" s="1"/>
    </row>
    <row r="128" spans="1:19">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8"/>
      <c r="W136" s="148"/>
      <c r="X136" s="148"/>
      <c r="Y136" s="148"/>
      <c r="Z136" s="148"/>
      <c r="AA136" s="148"/>
    </row>
    <row r="137" spans="1:27">
      <c r="A137" s="1">
        <v>43303</v>
      </c>
      <c r="C137" s="30">
        <v>558.59</v>
      </c>
      <c r="D137" s="30">
        <v>147.86000000000001</v>
      </c>
      <c r="E137" s="30">
        <v>277</v>
      </c>
      <c r="F137" s="30">
        <v>325.33</v>
      </c>
      <c r="G137" s="30">
        <v>306.08</v>
      </c>
      <c r="H137" s="30">
        <v>306.86</v>
      </c>
      <c r="I137" s="30">
        <v>462.87</v>
      </c>
      <c r="J137" s="30">
        <v>72.25</v>
      </c>
      <c r="M137" s="1"/>
      <c r="V137" s="148"/>
      <c r="W137" s="148"/>
      <c r="X137" s="148"/>
      <c r="Y137" s="148"/>
      <c r="Z137" s="148"/>
      <c r="AA137" s="148"/>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
      <c r="A399" s="1">
        <v>45137</v>
      </c>
      <c r="B399" s="125">
        <v>458</v>
      </c>
      <c r="C399" s="39">
        <v>457.84</v>
      </c>
      <c r="D399" s="39">
        <v>230.27</v>
      </c>
      <c r="E399" s="39">
        <v>338.99</v>
      </c>
      <c r="F399" s="39">
        <v>378.13</v>
      </c>
      <c r="G399" s="39">
        <v>399.43</v>
      </c>
      <c r="H399" s="39">
        <v>416.48</v>
      </c>
      <c r="I399" s="39">
        <v>615.14</v>
      </c>
      <c r="J399" s="39">
        <v>67.66</v>
      </c>
      <c r="K399" s="39"/>
      <c r="M399" s="102"/>
    </row>
    <row r="400" spans="1:14" ht="17">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6">
      <c r="A417" s="1">
        <v>45263</v>
      </c>
      <c r="C417" s="39">
        <v>538.57000000000005</v>
      </c>
      <c r="D417" s="39">
        <v>260.27999999999997</v>
      </c>
      <c r="E417" s="39">
        <v>364.6</v>
      </c>
      <c r="F417" s="39">
        <v>360.05</v>
      </c>
      <c r="G417" s="39">
        <v>426.19</v>
      </c>
      <c r="H417" s="39">
        <v>422.94</v>
      </c>
      <c r="I417" s="39">
        <v>576.44000000000005</v>
      </c>
      <c r="J417" s="39">
        <v>84.02</v>
      </c>
    </row>
    <row r="418" spans="1:16">
      <c r="A418" s="1">
        <v>45270</v>
      </c>
      <c r="C418" s="39">
        <v>548.36</v>
      </c>
      <c r="D418" s="39">
        <v>260.57</v>
      </c>
      <c r="E418" s="39">
        <v>368.72</v>
      </c>
      <c r="F418" s="39">
        <v>361.37</v>
      </c>
      <c r="G418" s="39">
        <v>431.46</v>
      </c>
      <c r="H418" s="39">
        <v>417.78</v>
      </c>
      <c r="I418" s="39">
        <v>626.1</v>
      </c>
      <c r="J418" s="39">
        <v>83.46</v>
      </c>
      <c r="K418" s="39"/>
      <c r="M418" s="102"/>
      <c r="N418" s="102"/>
    </row>
    <row r="419" spans="1:16">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6">
      <c r="A420" s="1">
        <v>45284</v>
      </c>
      <c r="C420" s="39">
        <v>545.64</v>
      </c>
      <c r="D420" s="39">
        <v>260.58</v>
      </c>
      <c r="E420" s="39">
        <v>369.97</v>
      </c>
      <c r="F420" s="39">
        <v>364.9</v>
      </c>
      <c r="G420" s="39">
        <v>431.92</v>
      </c>
      <c r="H420" s="39">
        <v>427.39</v>
      </c>
      <c r="I420" s="39">
        <v>604.54</v>
      </c>
      <c r="J420" s="39">
        <v>84.27</v>
      </c>
    </row>
    <row r="421" spans="1:16">
      <c r="A421" s="1">
        <v>45291</v>
      </c>
      <c r="C421" s="39">
        <v>546.29999999999995</v>
      </c>
      <c r="D421" s="39">
        <v>261.77</v>
      </c>
      <c r="E421" s="39">
        <v>369.43</v>
      </c>
      <c r="F421" s="39">
        <v>362.8</v>
      </c>
      <c r="G421" s="39">
        <v>427.99</v>
      </c>
      <c r="H421" s="39">
        <v>430.73</v>
      </c>
      <c r="I421" s="39">
        <v>605.95000000000005</v>
      </c>
      <c r="J421" s="39">
        <v>84.83</v>
      </c>
    </row>
    <row r="422" spans="1:16">
      <c r="A422" s="1">
        <v>45298</v>
      </c>
      <c r="C422" s="39">
        <v>548.54999999999995</v>
      </c>
      <c r="D422" s="39">
        <v>255.66</v>
      </c>
      <c r="E422" s="39">
        <v>369.27</v>
      </c>
      <c r="F422" s="39">
        <v>355.58</v>
      </c>
      <c r="G422" s="39">
        <v>433.02</v>
      </c>
      <c r="H422" s="39">
        <v>437.77</v>
      </c>
      <c r="I422" s="39">
        <v>610.70000000000005</v>
      </c>
      <c r="J422" s="39">
        <v>85.63</v>
      </c>
      <c r="P422" s="39"/>
    </row>
    <row r="423" spans="1:16">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c r="P423" s="39"/>
    </row>
    <row r="424" spans="1:16">
      <c r="A424" s="1">
        <v>45312</v>
      </c>
      <c r="C424" s="39">
        <v>543.85</v>
      </c>
      <c r="D424" s="39">
        <v>252.35</v>
      </c>
      <c r="E424" s="39">
        <v>366.65</v>
      </c>
      <c r="F424" s="39">
        <v>356.01</v>
      </c>
      <c r="G424" s="39">
        <v>430.79</v>
      </c>
      <c r="H424" s="39">
        <v>427.31</v>
      </c>
      <c r="I424" s="39">
        <v>613.9</v>
      </c>
      <c r="J424" s="39">
        <v>84.82</v>
      </c>
      <c r="P424" s="39"/>
    </row>
    <row r="425" spans="1:16">
      <c r="A425" s="1">
        <v>45319</v>
      </c>
      <c r="C425" s="39">
        <v>537.32000000000005</v>
      </c>
      <c r="D425" s="39">
        <v>250.96</v>
      </c>
      <c r="E425" s="39">
        <v>366.06</v>
      </c>
      <c r="F425" s="39">
        <v>356.98</v>
      </c>
      <c r="G425" s="39">
        <v>426.55</v>
      </c>
      <c r="H425" s="39">
        <v>428.31</v>
      </c>
      <c r="I425" s="39">
        <v>607.76</v>
      </c>
      <c r="J425" s="39">
        <v>83.06</v>
      </c>
      <c r="P425" s="39"/>
    </row>
    <row r="426" spans="1:16">
      <c r="A426" s="1">
        <v>45326</v>
      </c>
      <c r="C426" s="39">
        <v>537.84</v>
      </c>
      <c r="D426" s="39">
        <v>249.65</v>
      </c>
      <c r="E426" s="39">
        <v>358.29</v>
      </c>
      <c r="F426" s="39">
        <v>359.2</v>
      </c>
      <c r="G426" s="39">
        <v>427.19</v>
      </c>
      <c r="H426" s="39">
        <v>419.87</v>
      </c>
      <c r="I426" s="39">
        <v>602.66</v>
      </c>
      <c r="J426" s="39">
        <v>84.83</v>
      </c>
      <c r="P426" s="39"/>
    </row>
    <row r="427" spans="1:16">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c r="P427" s="39"/>
    </row>
    <row r="428" spans="1:16">
      <c r="A428" s="1">
        <v>45340</v>
      </c>
      <c r="C428" s="39">
        <v>550.66</v>
      </c>
      <c r="D428" s="39">
        <v>250.97</v>
      </c>
      <c r="E428" s="39">
        <v>361.06</v>
      </c>
      <c r="F428" s="39">
        <v>361.23</v>
      </c>
      <c r="G428" s="39">
        <v>428.54</v>
      </c>
      <c r="H428" s="39">
        <v>431.88</v>
      </c>
      <c r="I428" s="39">
        <v>606.04</v>
      </c>
      <c r="J428" s="39">
        <v>82.08</v>
      </c>
      <c r="P428" s="39"/>
    </row>
    <row r="429" spans="1:16">
      <c r="A429" s="1">
        <v>45347</v>
      </c>
      <c r="C429" s="39">
        <v>559.28</v>
      </c>
      <c r="D429" s="39">
        <v>253.81</v>
      </c>
      <c r="E429" s="39">
        <v>363.48</v>
      </c>
      <c r="F429" s="39">
        <v>360.85</v>
      </c>
      <c r="G429" s="39">
        <v>436.06</v>
      </c>
      <c r="H429" s="39">
        <v>426.19</v>
      </c>
      <c r="I429" s="39">
        <v>600.94000000000005</v>
      </c>
      <c r="J429" s="39">
        <v>81.709999999999994</v>
      </c>
      <c r="P429" s="39"/>
    </row>
    <row r="430" spans="1:16">
      <c r="A430" s="1">
        <v>45354</v>
      </c>
      <c r="C430" s="39">
        <v>563.15</v>
      </c>
      <c r="D430" s="39">
        <v>250.9</v>
      </c>
      <c r="E430" s="39">
        <v>365.59</v>
      </c>
      <c r="F430" s="39">
        <v>387.97</v>
      </c>
      <c r="G430" s="39">
        <v>433.87</v>
      </c>
      <c r="H430" s="39">
        <v>436.81</v>
      </c>
      <c r="I430" s="39">
        <v>586.72</v>
      </c>
      <c r="J430" s="39">
        <v>82.44</v>
      </c>
      <c r="P430" s="39"/>
    </row>
    <row r="431" spans="1:16">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c r="P431" s="39"/>
    </row>
    <row r="432" spans="1:16">
      <c r="A432" s="1">
        <v>45368</v>
      </c>
      <c r="C432" s="39">
        <v>562.37</v>
      </c>
      <c r="D432" s="39">
        <v>245.45</v>
      </c>
      <c r="E432" s="39">
        <v>351.38</v>
      </c>
      <c r="F432" s="39">
        <v>387.41</v>
      </c>
      <c r="G432" s="39">
        <v>439.95</v>
      </c>
      <c r="H432" s="39">
        <v>441.05</v>
      </c>
      <c r="I432" s="39">
        <v>598.29999999999995</v>
      </c>
      <c r="J432" s="39">
        <v>80.94</v>
      </c>
      <c r="K432" s="39"/>
      <c r="M432" s="102"/>
      <c r="N432" s="102"/>
      <c r="P432" s="39"/>
    </row>
    <row r="433" spans="1:16">
      <c r="A433" s="1">
        <v>45375</v>
      </c>
      <c r="C433" s="39">
        <v>561.41</v>
      </c>
      <c r="D433" s="39">
        <v>241.23</v>
      </c>
      <c r="E433" s="39">
        <v>354.61</v>
      </c>
      <c r="F433" s="39">
        <v>388</v>
      </c>
      <c r="G433" s="39">
        <v>435.61</v>
      </c>
      <c r="H433" s="39">
        <v>437.18</v>
      </c>
      <c r="I433" s="39">
        <v>579.98</v>
      </c>
      <c r="J433" s="39">
        <v>77.33</v>
      </c>
      <c r="K433" s="39"/>
      <c r="M433" s="102"/>
      <c r="N433" s="102"/>
      <c r="P433" s="39"/>
    </row>
    <row r="434" spans="1:16">
      <c r="A434" s="1">
        <v>45382</v>
      </c>
      <c r="C434" s="39">
        <v>562.57000000000005</v>
      </c>
      <c r="D434" s="39">
        <v>239.12</v>
      </c>
      <c r="E434" s="39">
        <v>354.59</v>
      </c>
      <c r="F434" s="39">
        <v>387.8</v>
      </c>
      <c r="G434" s="39">
        <v>438.8</v>
      </c>
      <c r="H434" s="39">
        <v>427.06</v>
      </c>
      <c r="I434" s="39">
        <v>591.53</v>
      </c>
      <c r="J434" s="39">
        <v>77.17</v>
      </c>
      <c r="K434" s="39"/>
      <c r="M434" s="102"/>
      <c r="N434" s="102"/>
      <c r="P434" s="39"/>
    </row>
    <row r="435" spans="1:16">
      <c r="A435" s="1">
        <v>45389</v>
      </c>
      <c r="C435" s="39">
        <v>569.73</v>
      </c>
      <c r="D435" s="39">
        <v>242.17</v>
      </c>
      <c r="E435" s="39">
        <v>357.92</v>
      </c>
      <c r="F435" s="39">
        <v>386.08</v>
      </c>
      <c r="G435" s="39">
        <v>433.28</v>
      </c>
      <c r="H435" s="39">
        <v>440.84</v>
      </c>
      <c r="I435" s="39">
        <v>602.73</v>
      </c>
      <c r="J435" s="39">
        <v>78.53</v>
      </c>
      <c r="P435" s="39"/>
    </row>
    <row r="436" spans="1:16">
      <c r="A436" s="1">
        <v>45396</v>
      </c>
      <c r="C436" s="39">
        <v>576.86</v>
      </c>
      <c r="D436" s="39">
        <v>240.56</v>
      </c>
      <c r="E436" s="39">
        <v>359.75</v>
      </c>
      <c r="F436" s="39">
        <v>393.44</v>
      </c>
      <c r="G436" s="39">
        <v>436.63</v>
      </c>
      <c r="H436" s="39">
        <v>427.85</v>
      </c>
      <c r="I436" s="39">
        <v>603.38</v>
      </c>
      <c r="J436" s="39">
        <v>78.459999999999994</v>
      </c>
      <c r="P436" s="39"/>
    </row>
    <row r="437" spans="1:16">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13">K437/M437</f>
        <v>668.32623939685254</v>
      </c>
      <c r="P437" s="39"/>
    </row>
    <row r="438" spans="1:16">
      <c r="A438" s="1">
        <v>45410</v>
      </c>
      <c r="C438" s="39">
        <v>574.87</v>
      </c>
      <c r="D438" s="39">
        <v>237.62</v>
      </c>
      <c r="E438" s="39">
        <v>362.77</v>
      </c>
      <c r="F438" s="39">
        <v>392.24</v>
      </c>
      <c r="G438" s="39">
        <v>430.89</v>
      </c>
      <c r="H438" s="39">
        <v>435.43</v>
      </c>
      <c r="I438" s="39">
        <v>609.79999999999995</v>
      </c>
      <c r="J438" s="39">
        <v>78.33</v>
      </c>
      <c r="P438" s="39"/>
    </row>
    <row r="439" spans="1:16">
      <c r="A439" s="1">
        <v>45417</v>
      </c>
      <c r="C439" s="39">
        <v>579.39</v>
      </c>
      <c r="D439" s="39">
        <v>237.7</v>
      </c>
      <c r="E439" s="39">
        <v>361.15</v>
      </c>
      <c r="F439" s="39">
        <v>392.24</v>
      </c>
      <c r="G439" s="39">
        <v>434.5</v>
      </c>
      <c r="H439" s="39">
        <v>435.71</v>
      </c>
      <c r="I439" s="39">
        <v>572.97</v>
      </c>
      <c r="J439" s="39">
        <v>76.83</v>
      </c>
      <c r="P439" s="39"/>
    </row>
    <row r="440" spans="1:16">
      <c r="A440" s="1">
        <v>45424</v>
      </c>
      <c r="C440" s="39">
        <v>583.82000000000005</v>
      </c>
      <c r="D440" s="39">
        <v>240.08</v>
      </c>
      <c r="E440" s="39">
        <v>365.39</v>
      </c>
      <c r="F440" s="39">
        <v>391.98</v>
      </c>
      <c r="G440" s="39">
        <v>429.41</v>
      </c>
      <c r="H440" s="39">
        <v>433.98</v>
      </c>
      <c r="I440" s="39">
        <v>607.08000000000004</v>
      </c>
      <c r="J440" s="39">
        <v>76.48</v>
      </c>
      <c r="K440" s="39"/>
      <c r="L440" s="39"/>
      <c r="M440" s="39"/>
      <c r="N440" s="39"/>
      <c r="P440" s="39"/>
    </row>
    <row r="441" spans="1:16">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14">K441/M441</f>
        <v>665.00062805081575</v>
      </c>
      <c r="P441" s="39"/>
    </row>
    <row r="442" spans="1:16">
      <c r="A442" s="1">
        <v>45438</v>
      </c>
      <c r="C442" s="39">
        <v>609.91</v>
      </c>
      <c r="D442" s="39">
        <v>245.02</v>
      </c>
      <c r="E442" s="39">
        <v>373.23</v>
      </c>
      <c r="F442" s="39">
        <v>389.53</v>
      </c>
      <c r="G442" s="39">
        <v>436.74</v>
      </c>
      <c r="H442" s="39">
        <v>436.63</v>
      </c>
      <c r="I442" s="39">
        <v>605.42999999999995</v>
      </c>
      <c r="J442" s="39">
        <v>78.13</v>
      </c>
      <c r="K442" s="39"/>
      <c r="L442" s="39"/>
      <c r="M442" s="39"/>
      <c r="N442" s="39"/>
      <c r="P442" s="39"/>
    </row>
    <row r="443" spans="1:16">
      <c r="A443" s="1">
        <v>45445</v>
      </c>
      <c r="C443" s="39">
        <v>628.33000000000004</v>
      </c>
      <c r="D443" s="39">
        <v>247.14</v>
      </c>
      <c r="E443" s="39">
        <v>377.12</v>
      </c>
      <c r="F443" s="39">
        <v>389.68</v>
      </c>
      <c r="G443" s="39">
        <v>435.9</v>
      </c>
      <c r="H443" s="39">
        <v>436.41</v>
      </c>
      <c r="I443" s="39">
        <v>585.80999999999995</v>
      </c>
      <c r="J443" s="39">
        <v>78.37</v>
      </c>
      <c r="P443" s="39"/>
    </row>
    <row r="444" spans="1:16">
      <c r="A444" s="1">
        <v>45452</v>
      </c>
      <c r="C444" s="39">
        <v>630.92999999999995</v>
      </c>
      <c r="D444" s="39">
        <v>247.92</v>
      </c>
      <c r="E444" s="39">
        <v>378.54</v>
      </c>
      <c r="F444" s="39">
        <v>390.86</v>
      </c>
      <c r="G444" s="39">
        <v>435.53</v>
      </c>
      <c r="H444" s="39">
        <v>433.74</v>
      </c>
      <c r="I444" s="39">
        <v>613.30999999999995</v>
      </c>
      <c r="J444" s="39">
        <v>80.56</v>
      </c>
      <c r="P444" s="39"/>
    </row>
    <row r="445" spans="1:16">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15">K445/M445</f>
        <v>678.15656243496733</v>
      </c>
      <c r="P445" s="39"/>
    </row>
    <row r="446" spans="1:16">
      <c r="A446" s="1">
        <v>45466</v>
      </c>
      <c r="C446" s="39">
        <v>638.48</v>
      </c>
      <c r="D446" s="39">
        <v>243.45</v>
      </c>
      <c r="E446" s="39">
        <v>381.15</v>
      </c>
      <c r="F446" s="39">
        <v>387.23</v>
      </c>
      <c r="G446" s="39">
        <v>423.2</v>
      </c>
      <c r="H446" s="39">
        <v>426.79</v>
      </c>
      <c r="I446" s="39">
        <v>613.5</v>
      </c>
      <c r="J446" s="39">
        <v>78.53</v>
      </c>
      <c r="K446" s="39"/>
      <c r="M446" s="102"/>
      <c r="N446" s="102"/>
      <c r="P446" s="39"/>
    </row>
    <row r="447" spans="1:16">
      <c r="A447" s="1">
        <v>45473</v>
      </c>
      <c r="C447" s="39">
        <v>641.08000000000004</v>
      </c>
      <c r="D447" s="39">
        <v>240.48</v>
      </c>
      <c r="E447" s="39">
        <v>385.46</v>
      </c>
      <c r="F447" s="39">
        <v>386.76</v>
      </c>
      <c r="G447" s="39">
        <v>432.73</v>
      </c>
      <c r="H447" s="39">
        <v>439.69</v>
      </c>
      <c r="I447" s="39">
        <v>599.95000000000005</v>
      </c>
      <c r="J447" s="39">
        <v>77.83</v>
      </c>
      <c r="P447" s="39"/>
    </row>
    <row r="448" spans="1:16">
      <c r="A448" s="1">
        <v>45480</v>
      </c>
      <c r="C448" s="39">
        <v>644.65</v>
      </c>
      <c r="D448" s="39">
        <v>239.46</v>
      </c>
      <c r="E448" s="39">
        <v>380.42</v>
      </c>
      <c r="F448" s="39">
        <v>388.01</v>
      </c>
      <c r="G448" s="39">
        <v>434.94</v>
      </c>
      <c r="H448" s="39">
        <v>436.59</v>
      </c>
      <c r="I448" s="39">
        <v>596.04</v>
      </c>
      <c r="J448" s="39">
        <v>78.36</v>
      </c>
      <c r="P448" s="39"/>
    </row>
    <row r="449" spans="1:16">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c r="P449" s="39"/>
    </row>
    <row r="450" spans="1:16">
      <c r="A450" s="1">
        <v>45494</v>
      </c>
      <c r="C450" s="39">
        <v>654.51</v>
      </c>
      <c r="D450" s="39">
        <v>235.5</v>
      </c>
      <c r="E450" s="39">
        <v>380</v>
      </c>
      <c r="F450" s="39">
        <v>389.41</v>
      </c>
      <c r="G450" s="39">
        <v>432.62</v>
      </c>
      <c r="H450" s="39">
        <v>438.28</v>
      </c>
      <c r="I450" s="39">
        <v>576.38</v>
      </c>
      <c r="J450" s="39">
        <v>80.489999999999995</v>
      </c>
      <c r="P450" s="39"/>
    </row>
    <row r="451" spans="1:16">
      <c r="A451" s="1">
        <v>45501</v>
      </c>
      <c r="C451" s="39">
        <v>657.75</v>
      </c>
      <c r="D451" s="39">
        <v>237.47</v>
      </c>
      <c r="E451" s="39">
        <v>378.52</v>
      </c>
      <c r="F451" s="39">
        <v>389.51</v>
      </c>
      <c r="G451" s="39">
        <v>429.89</v>
      </c>
      <c r="H451" s="39">
        <v>439.67</v>
      </c>
      <c r="I451" s="39">
        <v>556.77</v>
      </c>
      <c r="J451" s="39">
        <v>80.62</v>
      </c>
      <c r="P451" s="39"/>
    </row>
    <row r="452" spans="1:16">
      <c r="A452" s="1">
        <v>45508</v>
      </c>
      <c r="C452" s="39">
        <v>671.61</v>
      </c>
      <c r="D452" s="39">
        <v>239.57</v>
      </c>
      <c r="E452" s="39">
        <v>385.75</v>
      </c>
      <c r="F452" s="39">
        <v>389.25</v>
      </c>
      <c r="G452" s="39">
        <v>433.9</v>
      </c>
      <c r="H452" s="39">
        <v>434.88</v>
      </c>
      <c r="I452" s="39">
        <v>581.28</v>
      </c>
      <c r="J452" s="39">
        <v>79.98</v>
      </c>
      <c r="P452" s="39"/>
    </row>
    <row r="453" spans="1:16">
      <c r="A453" s="1">
        <v>45515</v>
      </c>
      <c r="C453" s="39">
        <v>678.49</v>
      </c>
      <c r="D453" s="39">
        <v>241.47</v>
      </c>
      <c r="E453" s="39">
        <v>392.19</v>
      </c>
      <c r="F453" s="39">
        <v>390.31</v>
      </c>
      <c r="G453" s="39">
        <v>436.21</v>
      </c>
      <c r="H453" s="39">
        <v>444.24</v>
      </c>
      <c r="I453" s="39">
        <v>602.39</v>
      </c>
      <c r="J453" s="39">
        <v>79.98</v>
      </c>
      <c r="P453" s="39"/>
    </row>
    <row r="454" spans="1:16">
      <c r="A454" s="1">
        <v>45522</v>
      </c>
      <c r="C454" s="39">
        <v>694.89</v>
      </c>
      <c r="D454" s="39">
        <v>243.76</v>
      </c>
      <c r="E454" s="39">
        <v>391.8</v>
      </c>
      <c r="F454" s="39">
        <v>390.22</v>
      </c>
      <c r="G454" s="39">
        <v>445.89</v>
      </c>
      <c r="H454" s="39">
        <v>441.27</v>
      </c>
      <c r="I454" s="39">
        <v>593.63</v>
      </c>
      <c r="J454" s="39">
        <v>81.7</v>
      </c>
      <c r="K454" s="39">
        <f>AVERAGE(J451:J454)*10</f>
        <v>805.7</v>
      </c>
      <c r="L454" t="s">
        <v>57</v>
      </c>
      <c r="M454" s="102">
        <f>AVERAGE([2]GBP!$L6424:$L6428)</f>
        <v>1.1711579928879983</v>
      </c>
      <c r="N454" s="102">
        <f>K454/M454</f>
        <v>687.95158714085801</v>
      </c>
      <c r="P454" s="39"/>
    </row>
    <row r="455" spans="1:16">
      <c r="A455" s="1">
        <v>45529</v>
      </c>
      <c r="C455" s="137">
        <v>707.39</v>
      </c>
      <c r="D455" s="137">
        <v>246.77</v>
      </c>
      <c r="E455" s="137">
        <v>403.84</v>
      </c>
      <c r="F455" s="137">
        <v>389.62</v>
      </c>
      <c r="G455" s="137">
        <v>441</v>
      </c>
      <c r="H455" s="137">
        <v>437.34</v>
      </c>
      <c r="I455" s="137">
        <v>603.07000000000005</v>
      </c>
      <c r="J455" s="137">
        <v>83.31</v>
      </c>
      <c r="P455" s="39"/>
    </row>
    <row r="456" spans="1:16">
      <c r="A456" s="1">
        <v>45536</v>
      </c>
      <c r="C456" s="137">
        <v>737.02</v>
      </c>
      <c r="D456" s="137">
        <v>250.48</v>
      </c>
      <c r="E456" s="137">
        <v>406.52</v>
      </c>
      <c r="F456" s="137">
        <v>392.09</v>
      </c>
      <c r="G456" s="137">
        <v>444.66</v>
      </c>
      <c r="H456" s="137">
        <v>438.45</v>
      </c>
      <c r="I456" s="137">
        <v>602.41999999999996</v>
      </c>
      <c r="J456" s="137">
        <v>86.79</v>
      </c>
      <c r="P456" s="39"/>
    </row>
    <row r="457" spans="1:16">
      <c r="A457" s="1">
        <v>45543</v>
      </c>
      <c r="C457" s="137">
        <v>747.58</v>
      </c>
      <c r="D457" s="137">
        <v>255.76</v>
      </c>
      <c r="E457" s="137">
        <v>423.69</v>
      </c>
      <c r="F457" s="137">
        <v>395.94</v>
      </c>
      <c r="G457" s="137">
        <v>445.6</v>
      </c>
      <c r="H457" s="137">
        <v>442.01</v>
      </c>
      <c r="I457" s="137">
        <v>611.94000000000005</v>
      </c>
      <c r="J457" s="137">
        <v>90.32</v>
      </c>
      <c r="P457" s="39"/>
    </row>
    <row r="458" spans="1:16">
      <c r="A458" s="1">
        <v>45550</v>
      </c>
      <c r="C458" s="39">
        <v>751.78</v>
      </c>
      <c r="D458" s="39">
        <v>254.49</v>
      </c>
      <c r="E458" s="39">
        <v>428</v>
      </c>
      <c r="F458" s="39">
        <v>395.03</v>
      </c>
      <c r="G458" s="39">
        <v>450.43</v>
      </c>
      <c r="H458" s="39">
        <v>447.5</v>
      </c>
      <c r="I458" s="39">
        <v>601.29</v>
      </c>
      <c r="J458" s="39">
        <v>93.29</v>
      </c>
      <c r="K458" s="39"/>
      <c r="M458" s="102"/>
      <c r="N458" s="102"/>
      <c r="P458" s="39"/>
    </row>
    <row r="459" spans="1:16">
      <c r="A459" s="1">
        <v>45557</v>
      </c>
      <c r="C459" s="39">
        <v>779.67</v>
      </c>
      <c r="D459" s="39">
        <v>256.89999999999998</v>
      </c>
      <c r="E459" s="39">
        <v>433.33</v>
      </c>
      <c r="F459" s="39">
        <v>394.67</v>
      </c>
      <c r="G459" s="39">
        <v>456.49</v>
      </c>
      <c r="H459" s="39">
        <v>452.27</v>
      </c>
      <c r="I459" s="39">
        <v>608.87</v>
      </c>
      <c r="J459" s="39">
        <v>94.54</v>
      </c>
      <c r="K459" s="39">
        <f>AVERAGE(J455:J459)*10</f>
        <v>896.5</v>
      </c>
      <c r="L459" t="s">
        <v>57</v>
      </c>
      <c r="M459" s="102">
        <f>AVERAGE([2]GBP!$L6429:$L6433)</f>
        <v>1.1704737495421882</v>
      </c>
      <c r="N459" s="102">
        <f>K459/M459</f>
        <v>765.92918068487347</v>
      </c>
      <c r="P459" s="39"/>
    </row>
    <row r="460" spans="1:16">
      <c r="A460" s="1">
        <v>45564</v>
      </c>
      <c r="C460" s="39">
        <v>767.65</v>
      </c>
      <c r="D460" s="39">
        <v>256.39</v>
      </c>
      <c r="E460" s="39">
        <v>429.29</v>
      </c>
      <c r="F460" s="39">
        <v>396.64</v>
      </c>
      <c r="G460" s="39">
        <v>458.67</v>
      </c>
      <c r="H460" s="39">
        <v>456.02</v>
      </c>
      <c r="I460" s="39">
        <v>581.54999999999995</v>
      </c>
      <c r="J460" s="39">
        <v>93.8</v>
      </c>
      <c r="P460" s="39"/>
    </row>
    <row r="461" spans="1:16">
      <c r="A461" s="1">
        <v>45571</v>
      </c>
      <c r="C461" s="39">
        <v>779.52</v>
      </c>
      <c r="D461" s="39">
        <v>255.02</v>
      </c>
      <c r="E461" s="39">
        <v>423.44</v>
      </c>
      <c r="F461" s="39">
        <v>415.12</v>
      </c>
      <c r="G461" s="39">
        <v>460.57</v>
      </c>
      <c r="H461" s="39">
        <v>462.77</v>
      </c>
      <c r="I461" s="39">
        <v>595.45000000000005</v>
      </c>
      <c r="J461" s="39">
        <v>92.66</v>
      </c>
      <c r="P461" s="39"/>
    </row>
    <row r="462" spans="1:16">
      <c r="A462" s="1">
        <v>45578</v>
      </c>
      <c r="C462" s="39">
        <v>787.55</v>
      </c>
      <c r="D462" s="39">
        <v>249.5</v>
      </c>
      <c r="E462" s="39">
        <v>414.17</v>
      </c>
      <c r="F462" s="39">
        <v>417.66</v>
      </c>
      <c r="G462" s="39">
        <v>475.42</v>
      </c>
      <c r="H462" s="39">
        <v>467.46</v>
      </c>
      <c r="I462" s="39">
        <v>625.86</v>
      </c>
      <c r="J462" s="39">
        <v>91.06</v>
      </c>
    </row>
    <row r="463" spans="1:16">
      <c r="A463" s="1">
        <v>45585</v>
      </c>
      <c r="C463" s="39">
        <v>785.84</v>
      </c>
      <c r="D463" s="39">
        <v>249.97</v>
      </c>
      <c r="E463" s="39">
        <v>410.3</v>
      </c>
      <c r="F463" s="39">
        <v>415.3</v>
      </c>
      <c r="G463" s="39">
        <v>478.23</v>
      </c>
      <c r="H463" s="39">
        <v>462.23</v>
      </c>
      <c r="I463" s="39">
        <v>617.84</v>
      </c>
      <c r="J463" s="39">
        <v>89.7</v>
      </c>
      <c r="K463" s="39">
        <f>AVERAGE(J460:J463)*10</f>
        <v>918.05</v>
      </c>
      <c r="L463" t="s">
        <v>57</v>
      </c>
      <c r="M463" s="102">
        <f>AVERAGE([2]GBP!$L6433:$L6437)</f>
        <v>1.1714537260161317</v>
      </c>
      <c r="N463" s="102">
        <f>K463/M463</f>
        <v>783.6843911215301</v>
      </c>
    </row>
    <row r="464" spans="1:16">
      <c r="A464" s="1">
        <v>45592</v>
      </c>
      <c r="C464" s="39">
        <v>771.51</v>
      </c>
      <c r="D464" s="39">
        <v>248.83</v>
      </c>
      <c r="E464" s="39">
        <v>417.9</v>
      </c>
      <c r="F464" s="39">
        <v>416.01</v>
      </c>
      <c r="G464" s="39">
        <v>472.42</v>
      </c>
      <c r="H464" s="39">
        <v>467.8</v>
      </c>
      <c r="I464" s="39">
        <v>609.72</v>
      </c>
      <c r="J464" s="39">
        <v>91.38</v>
      </c>
    </row>
    <row r="465" spans="1:14">
      <c r="A465" s="1">
        <v>45599</v>
      </c>
      <c r="C465" s="39">
        <v>759.49</v>
      </c>
      <c r="D465" s="39">
        <v>248.18</v>
      </c>
      <c r="E465" s="39">
        <v>414.88</v>
      </c>
      <c r="F465" s="39">
        <v>417.96</v>
      </c>
      <c r="G465" s="39">
        <v>480.2</v>
      </c>
      <c r="H465" s="39">
        <v>470.3</v>
      </c>
      <c r="I465" s="39">
        <v>601.4</v>
      </c>
      <c r="J465" s="39">
        <v>90.77</v>
      </c>
    </row>
    <row r="466" spans="1:14">
      <c r="A466" s="1">
        <v>45606</v>
      </c>
      <c r="C466" s="142">
        <v>764.64</v>
      </c>
      <c r="D466" s="142">
        <v>254.7</v>
      </c>
      <c r="E466" s="142">
        <v>419.43</v>
      </c>
      <c r="F466" s="142">
        <v>428.31</v>
      </c>
      <c r="G466" s="142">
        <v>493.02</v>
      </c>
      <c r="H466" s="142">
        <v>482.72</v>
      </c>
      <c r="I466" s="142">
        <v>607.20000000000005</v>
      </c>
      <c r="J466" s="142">
        <v>92.83</v>
      </c>
    </row>
    <row r="467" spans="1:14">
      <c r="A467" s="1">
        <v>45613</v>
      </c>
      <c r="C467" s="142">
        <v>780.19</v>
      </c>
      <c r="D467" s="142">
        <v>258.87</v>
      </c>
      <c r="E467" s="142">
        <v>430.16</v>
      </c>
      <c r="F467" s="142">
        <v>427.83</v>
      </c>
      <c r="G467" s="142">
        <v>493.39</v>
      </c>
      <c r="H467" s="142">
        <v>486.01</v>
      </c>
      <c r="I467" s="142">
        <v>623.15</v>
      </c>
      <c r="J467" s="142">
        <v>94.64</v>
      </c>
      <c r="K467" s="39">
        <f>AVERAGE(J464:J467)*10</f>
        <v>924.04999999999984</v>
      </c>
      <c r="L467" t="s">
        <v>57</v>
      </c>
      <c r="M467" s="102">
        <f>AVERAGE([2]GBP!$L6438:$L6441)</f>
        <v>1.1684573875231925</v>
      </c>
      <c r="N467" s="102">
        <f>K467/M467</f>
        <v>790.8290108539868</v>
      </c>
    </row>
    <row r="468" spans="1:14">
      <c r="A468" s="1">
        <v>45620</v>
      </c>
      <c r="C468" s="142">
        <v>774.72</v>
      </c>
      <c r="D468" s="142">
        <v>259.72000000000003</v>
      </c>
      <c r="E468" s="142">
        <v>432.61</v>
      </c>
      <c r="F468" s="142">
        <v>429.51</v>
      </c>
      <c r="G468" s="142">
        <v>494.93</v>
      </c>
      <c r="H468" s="142">
        <v>481.97</v>
      </c>
      <c r="I468" s="142">
        <v>609.28</v>
      </c>
      <c r="J468" s="142">
        <v>95.72</v>
      </c>
    </row>
    <row r="469" spans="1:14">
      <c r="A469" s="1">
        <v>45627</v>
      </c>
      <c r="C469" s="142">
        <v>786.01</v>
      </c>
      <c r="D469" s="142">
        <v>261.27999999999997</v>
      </c>
      <c r="E469" s="142">
        <v>433.55</v>
      </c>
      <c r="F469" s="142">
        <v>430.51</v>
      </c>
      <c r="G469" s="142">
        <v>495.62</v>
      </c>
      <c r="H469" s="142">
        <v>481.08</v>
      </c>
      <c r="I469" s="142">
        <v>604.34</v>
      </c>
      <c r="J469" s="142">
        <v>97.26</v>
      </c>
    </row>
    <row r="470" spans="1:14">
      <c r="A470" s="1">
        <v>45634</v>
      </c>
      <c r="C470" s="142">
        <v>787.95</v>
      </c>
      <c r="D470" s="142">
        <v>258.63</v>
      </c>
      <c r="E470" s="142">
        <v>430.61</v>
      </c>
      <c r="F470" s="142">
        <v>428.04</v>
      </c>
      <c r="G470" s="142">
        <v>491.64</v>
      </c>
      <c r="H470" s="142">
        <v>500.26</v>
      </c>
      <c r="I470" s="142">
        <v>619.20000000000005</v>
      </c>
      <c r="J470" s="142">
        <v>95.98</v>
      </c>
    </row>
    <row r="471" spans="1:14">
      <c r="A471" s="1">
        <v>45641</v>
      </c>
      <c r="C471" s="39">
        <v>766.01</v>
      </c>
      <c r="D471" s="39">
        <v>255.57</v>
      </c>
      <c r="E471" s="39">
        <v>432.38</v>
      </c>
      <c r="F471" s="39">
        <v>451.92</v>
      </c>
      <c r="G471" s="39">
        <v>500.35</v>
      </c>
      <c r="H471" s="39">
        <v>495.13</v>
      </c>
      <c r="I471" s="39">
        <v>612.20000000000005</v>
      </c>
      <c r="J471" s="39">
        <v>96.33</v>
      </c>
      <c r="K471" s="39">
        <f>AVERAGE(J468:J471)*10</f>
        <v>963.22500000000002</v>
      </c>
      <c r="L471" t="s">
        <v>57</v>
      </c>
      <c r="M471" s="102">
        <f>AVERAGE([2]GBP!$L6442:$L6445)</f>
        <v>1.1693192809265565</v>
      </c>
      <c r="N471" s="102">
        <f>K471/M471</f>
        <v>823.74849684916728</v>
      </c>
    </row>
    <row r="472" spans="1:14">
      <c r="A472" s="1">
        <v>45648</v>
      </c>
      <c r="C472" s="39">
        <v>767.29</v>
      </c>
      <c r="D472" s="39">
        <v>257.20999999999998</v>
      </c>
      <c r="E472" s="39">
        <v>437.25</v>
      </c>
      <c r="F472" s="39">
        <v>448.28</v>
      </c>
      <c r="G472" s="39">
        <v>496.85</v>
      </c>
      <c r="H472" s="39">
        <v>499.95</v>
      </c>
      <c r="I472" s="39">
        <v>607.92999999999995</v>
      </c>
      <c r="J472" s="39">
        <v>97.17</v>
      </c>
      <c r="M472" s="102"/>
      <c r="N472" s="102"/>
    </row>
    <row r="473" spans="1:14">
      <c r="A473" s="1">
        <v>45655</v>
      </c>
      <c r="C473" s="39">
        <v>756.74</v>
      </c>
      <c r="D473" s="39">
        <v>257.20999999999998</v>
      </c>
      <c r="E473" s="39">
        <v>436.14</v>
      </c>
      <c r="F473" s="39">
        <v>460.57</v>
      </c>
      <c r="G473" s="39">
        <v>500.15</v>
      </c>
      <c r="H473" s="39">
        <v>502.49</v>
      </c>
      <c r="I473" s="39">
        <v>603.39</v>
      </c>
      <c r="J473" s="39">
        <v>97.68</v>
      </c>
      <c r="M473" s="102"/>
      <c r="N473" s="102"/>
    </row>
    <row r="474" spans="1:14">
      <c r="A474" s="1">
        <v>45662</v>
      </c>
      <c r="C474" s="39">
        <v>737.9</v>
      </c>
      <c r="D474" s="39">
        <v>261.36</v>
      </c>
      <c r="E474" s="39">
        <v>441.43</v>
      </c>
      <c r="F474" s="39">
        <v>478.6</v>
      </c>
      <c r="G474" s="39">
        <v>497.88</v>
      </c>
      <c r="H474" s="39">
        <v>494.05</v>
      </c>
      <c r="I474" s="39">
        <v>617.63</v>
      </c>
      <c r="J474" s="39">
        <v>97.48</v>
      </c>
      <c r="M474" s="102"/>
      <c r="N474" s="102"/>
    </row>
    <row r="475" spans="1:14">
      <c r="A475" s="1">
        <v>45669</v>
      </c>
      <c r="C475" s="39">
        <v>744.29</v>
      </c>
      <c r="D475" s="39">
        <v>255.42</v>
      </c>
      <c r="E475" s="39">
        <v>429.42</v>
      </c>
      <c r="F475" s="39">
        <v>479.94</v>
      </c>
      <c r="G475" s="39">
        <v>492.87</v>
      </c>
      <c r="H475" s="39">
        <v>496.53</v>
      </c>
      <c r="I475" s="39">
        <v>617.09</v>
      </c>
      <c r="J475" s="39">
        <v>96.38</v>
      </c>
      <c r="K475" s="39">
        <f>AVERAGE(J472:J475)*10</f>
        <v>971.77500000000009</v>
      </c>
      <c r="L475" t="s">
        <v>57</v>
      </c>
      <c r="M475" s="102">
        <f>AVERAGE([2]GBP!$L6446:$L6449)</f>
        <v>1.1683132532842575</v>
      </c>
      <c r="N475" s="102">
        <f t="shared" ref="N475" si="116">K475/M475</f>
        <v>831.77606456849935</v>
      </c>
    </row>
    <row r="476" spans="1:14">
      <c r="A476" s="1">
        <v>45676</v>
      </c>
      <c r="C476" s="39">
        <v>740.04</v>
      </c>
      <c r="D476" s="39">
        <v>253.16</v>
      </c>
      <c r="E476" s="39">
        <v>428.65</v>
      </c>
      <c r="F476" s="39">
        <v>477.37</v>
      </c>
      <c r="G476" s="39">
        <v>481.1</v>
      </c>
      <c r="H476" s="39">
        <v>498.48</v>
      </c>
      <c r="I476" s="39">
        <v>613.37</v>
      </c>
      <c r="J476" s="39">
        <v>98.5</v>
      </c>
    </row>
    <row r="477" spans="1:14">
      <c r="A477" s="1">
        <v>45683</v>
      </c>
      <c r="C477" s="39">
        <v>740.86</v>
      </c>
      <c r="D477" s="39">
        <v>254.6</v>
      </c>
      <c r="E477" s="39">
        <v>435.85</v>
      </c>
      <c r="F477" s="39">
        <v>479.46</v>
      </c>
      <c r="G477" s="39">
        <v>484.37</v>
      </c>
      <c r="H477" s="39">
        <v>503.27</v>
      </c>
      <c r="I477" s="39">
        <v>598.99</v>
      </c>
      <c r="J477" s="39">
        <v>99.9</v>
      </c>
    </row>
    <row r="478" spans="1:14">
      <c r="A478" s="1">
        <v>45690</v>
      </c>
      <c r="C478" s="39">
        <v>741.11</v>
      </c>
      <c r="D478" s="39">
        <v>254.65</v>
      </c>
      <c r="E478" s="39">
        <v>436.18</v>
      </c>
      <c r="F478" s="39">
        <v>498.66</v>
      </c>
      <c r="G478" s="39">
        <v>483.86</v>
      </c>
      <c r="H478" s="39">
        <v>501.37</v>
      </c>
      <c r="I478" s="39">
        <v>604.47</v>
      </c>
      <c r="J478" s="39">
        <v>100.2</v>
      </c>
    </row>
    <row r="479" spans="1:14">
      <c r="A479" s="1">
        <v>45697</v>
      </c>
      <c r="C479" s="39">
        <v>723.29</v>
      </c>
      <c r="D479" s="39">
        <v>253.89</v>
      </c>
      <c r="E479" s="39">
        <v>439.21</v>
      </c>
      <c r="F479" s="39">
        <v>501.92</v>
      </c>
      <c r="G479" s="39">
        <v>488.73</v>
      </c>
      <c r="H479" s="39">
        <v>495.16</v>
      </c>
      <c r="I479" s="39">
        <v>623.15</v>
      </c>
      <c r="J479" s="39">
        <v>101.83</v>
      </c>
    </row>
    <row r="501" spans="11:11">
      <c r="K501" s="1"/>
    </row>
    <row r="502" spans="11:11">
      <c r="K502" s="1"/>
    </row>
    <row r="503" spans="11:11">
      <c r="K503" s="1"/>
    </row>
    <row r="504" spans="11:11">
      <c r="K504" s="1"/>
    </row>
    <row r="505" spans="11:11">
      <c r="K505" s="1"/>
    </row>
    <row r="506" spans="11:11">
      <c r="K506" s="1"/>
    </row>
    <row r="507" spans="11:11">
      <c r="K507" s="1"/>
    </row>
    <row r="508" spans="11:11">
      <c r="K508" s="1"/>
    </row>
    <row r="509" spans="11:11">
      <c r="K509" s="1"/>
    </row>
    <row r="510" spans="11:11">
      <c r="K510" s="1"/>
    </row>
    <row r="511" spans="11:11">
      <c r="K511" s="1"/>
    </row>
    <row r="512" spans="11:11">
      <c r="K512" s="1"/>
    </row>
    <row r="513" spans="11:11">
      <c r="K513" s="1"/>
    </row>
    <row r="514" spans="11:11">
      <c r="K514" s="1"/>
    </row>
    <row r="515" spans="11:11">
      <c r="K515" s="1"/>
    </row>
    <row r="516" spans="11:11">
      <c r="K516" s="1"/>
    </row>
    <row r="517" spans="11:11">
      <c r="K517" s="1"/>
    </row>
    <row r="518" spans="11:11">
      <c r="K518" s="1"/>
    </row>
    <row r="519" spans="11:11">
      <c r="K519" s="1"/>
    </row>
    <row r="520" spans="11:11">
      <c r="K520" s="1"/>
    </row>
    <row r="521" spans="11:11">
      <c r="K521" s="1"/>
    </row>
    <row r="522" spans="11:11">
      <c r="K522" s="1"/>
    </row>
    <row r="523" spans="11:11">
      <c r="K523" s="1"/>
    </row>
    <row r="524" spans="11:11">
      <c r="K524" s="1"/>
    </row>
    <row r="525" spans="11:11">
      <c r="K525" s="1"/>
    </row>
    <row r="526" spans="11:11">
      <c r="K526" s="1"/>
    </row>
    <row r="527" spans="11:11">
      <c r="K527" s="1"/>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42" t="s">
        <v>20</v>
      </c>
    </row>
    <row r="688" spans="12:21">
      <c r="L688" s="30"/>
      <c r="M688" s="30"/>
      <c r="N688" s="30"/>
      <c r="O688" s="30"/>
      <c r="P688" s="30"/>
      <c r="Q688" s="30"/>
      <c r="R688" s="30"/>
      <c r="S688" s="30"/>
      <c r="U688" s="30"/>
    </row>
    <row r="689" spans="12:21">
      <c r="L689" s="30"/>
      <c r="M689" s="30"/>
      <c r="N689" s="30"/>
      <c r="O689" s="30"/>
      <c r="P689" s="30"/>
      <c r="Q689" s="30"/>
      <c r="R689" s="30"/>
      <c r="S689" s="30"/>
      <c r="U689" s="30"/>
    </row>
    <row r="690" spans="12:21">
      <c r="L690" s="30"/>
      <c r="M690" s="30"/>
      <c r="N690" s="30"/>
      <c r="O690" s="30"/>
      <c r="P690" s="30"/>
      <c r="Q690" s="30"/>
      <c r="R690" s="30"/>
      <c r="S690" s="30"/>
      <c r="U690" s="30"/>
    </row>
    <row r="691" spans="12:21">
      <c r="L691" s="30"/>
      <c r="M691" s="30"/>
      <c r="N691" s="30"/>
      <c r="O691" s="30"/>
      <c r="P691" s="30"/>
      <c r="Q691" s="30"/>
      <c r="R691" s="30"/>
      <c r="S691" s="30"/>
      <c r="U691" s="30"/>
    </row>
    <row r="692" spans="12:21">
      <c r="L692" s="30"/>
      <c r="M692" s="30"/>
      <c r="N692" s="30"/>
      <c r="O692" s="30"/>
      <c r="P692" s="30"/>
      <c r="Q692" s="30"/>
      <c r="R692" s="30"/>
      <c r="S692" s="30"/>
      <c r="U692" s="30"/>
    </row>
    <row r="693" spans="12:21">
      <c r="L693" s="30"/>
      <c r="M693" s="30"/>
      <c r="N693" s="30"/>
      <c r="O693" s="30"/>
      <c r="P693" s="30"/>
      <c r="Q693" s="30"/>
      <c r="R693" s="30"/>
      <c r="S693" s="30"/>
      <c r="U693" s="30"/>
    </row>
    <row r="694" spans="12:21">
      <c r="L694" s="30"/>
      <c r="M694" s="30"/>
      <c r="N694" s="30"/>
      <c r="P694" s="30"/>
      <c r="Q694" s="30"/>
      <c r="R694" s="30"/>
      <c r="S694" s="30"/>
      <c r="U694" s="30"/>
    </row>
    <row r="695" spans="12:21">
      <c r="L695" s="30"/>
      <c r="M695" s="30"/>
      <c r="N695" s="30"/>
      <c r="P695" s="30"/>
      <c r="Q695" s="30"/>
      <c r="R695" s="30"/>
      <c r="S695" s="30"/>
      <c r="U695" s="30"/>
    </row>
    <row r="696" spans="12:21">
      <c r="L696" s="30"/>
      <c r="M696" s="30"/>
      <c r="N696" s="30"/>
      <c r="P696" s="30"/>
      <c r="Q696" s="30"/>
      <c r="R696" s="30"/>
      <c r="S696" s="30"/>
      <c r="U696" s="30"/>
    </row>
    <row r="697" spans="12:21">
      <c r="L697" s="30"/>
      <c r="M697" s="30"/>
      <c r="N697" s="30"/>
      <c r="O697" s="30"/>
      <c r="P697" s="30"/>
      <c r="Q697" s="30"/>
      <c r="R697" s="30"/>
      <c r="S697" s="30"/>
      <c r="U697" s="30"/>
    </row>
    <row r="698" spans="12:21">
      <c r="L698" s="30"/>
      <c r="M698" s="30"/>
      <c r="N698" s="30"/>
      <c r="O698" s="30"/>
      <c r="P698" s="30"/>
      <c r="Q698" s="30"/>
      <c r="R698" s="30"/>
      <c r="S698" s="30"/>
      <c r="U698" s="30"/>
    </row>
    <row r="699" spans="12:21">
      <c r="U699" s="30"/>
    </row>
    <row r="701" spans="12:21">
      <c r="M701" s="39"/>
      <c r="N701" s="39"/>
      <c r="O701" s="39"/>
      <c r="P701" s="39"/>
      <c r="Q701" s="39"/>
      <c r="R701" s="39"/>
      <c r="S701" s="39"/>
      <c r="T701" s="39"/>
    </row>
    <row r="702" spans="12:21">
      <c r="M702" s="39"/>
      <c r="N702" s="39"/>
      <c r="O702" s="39"/>
      <c r="P702" s="39"/>
      <c r="Q702" s="39"/>
      <c r="R702" s="39"/>
      <c r="S702" s="39"/>
      <c r="T702" s="39"/>
    </row>
    <row r="703" spans="12:21">
      <c r="M703" s="39"/>
      <c r="N703" s="39"/>
      <c r="O703" s="39"/>
      <c r="P703" s="39"/>
      <c r="Q703" s="39"/>
      <c r="R703" s="39"/>
      <c r="S703" s="39"/>
      <c r="T703" s="39"/>
    </row>
    <row r="704" spans="12:21">
      <c r="M704" s="39"/>
      <c r="N704" s="39"/>
      <c r="O704" s="39"/>
      <c r="P704" s="39"/>
      <c r="Q704" s="39"/>
      <c r="R704" s="39"/>
      <c r="S704" s="39"/>
      <c r="T704" s="39"/>
    </row>
    <row r="705" spans="13:20">
      <c r="M705" s="39"/>
      <c r="N705" s="39"/>
      <c r="O705" s="39"/>
      <c r="P705" s="39"/>
      <c r="Q705" s="39"/>
      <c r="R705" s="39"/>
      <c r="S705" s="39"/>
      <c r="T705" s="39"/>
    </row>
    <row r="706" spans="13:20">
      <c r="M706" s="39"/>
      <c r="N706" s="39"/>
      <c r="O706" s="39"/>
      <c r="P706" s="39"/>
      <c r="Q706" s="39"/>
      <c r="R706" s="39"/>
      <c r="S706" s="39"/>
      <c r="T706" s="39"/>
    </row>
    <row r="707" spans="13:20">
      <c r="M707" s="39"/>
      <c r="N707" s="39"/>
      <c r="O707" s="39"/>
      <c r="P707" s="39"/>
      <c r="Q707" s="39"/>
      <c r="R707" s="39"/>
      <c r="S707" s="39"/>
      <c r="T707" s="39"/>
    </row>
    <row r="708" spans="13:20">
      <c r="M708" s="39"/>
      <c r="N708" s="39"/>
      <c r="O708" s="39"/>
      <c r="P708" s="39"/>
      <c r="Q708" s="39"/>
      <c r="R708" s="39"/>
      <c r="S708" s="39"/>
      <c r="T708" s="39"/>
    </row>
    <row r="709" spans="13:20">
      <c r="M709" s="39"/>
      <c r="N709" s="39"/>
      <c r="O709" s="39"/>
      <c r="P709" s="39"/>
      <c r="Q709" s="39"/>
      <c r="R709" s="39"/>
      <c r="S709" s="39"/>
      <c r="T709" s="39"/>
    </row>
    <row r="710" spans="13:20">
      <c r="M710" s="39"/>
      <c r="N710" s="39"/>
      <c r="O710" s="39"/>
      <c r="P710" s="39"/>
      <c r="Q710" s="39"/>
      <c r="R710" s="39"/>
      <c r="S710" s="39"/>
      <c r="T710" s="39"/>
    </row>
    <row r="711" spans="13:20">
      <c r="M711" s="39"/>
      <c r="N711" s="39"/>
      <c r="O711" s="39"/>
      <c r="P711" s="39"/>
      <c r="Q711" s="39"/>
      <c r="R711" s="39"/>
      <c r="S711" s="39"/>
      <c r="T711" s="39"/>
    </row>
    <row r="712" spans="13:20">
      <c r="M712" s="39"/>
      <c r="N712" s="39"/>
      <c r="O712" s="39"/>
      <c r="P712" s="39"/>
      <c r="Q712" s="39"/>
      <c r="R712" s="39"/>
      <c r="S712" s="39"/>
      <c r="T712" s="39"/>
    </row>
    <row r="720" spans="13:20">
      <c r="M720" s="47"/>
      <c r="N720" s="47"/>
      <c r="O720" s="47"/>
      <c r="P720" s="47"/>
      <c r="Q720" s="47"/>
      <c r="R720" s="47"/>
      <c r="S720" s="47"/>
      <c r="T720" s="47"/>
    </row>
    <row r="721" spans="13:20">
      <c r="M721" s="47"/>
      <c r="N721" s="47"/>
      <c r="O721" s="47"/>
      <c r="P721" s="47"/>
      <c r="Q721" s="47"/>
      <c r="R721" s="47"/>
      <c r="S721" s="47"/>
      <c r="T721" s="47"/>
    </row>
    <row r="722" spans="13:20">
      <c r="M722" s="47"/>
      <c r="N722" s="47"/>
      <c r="O722" s="47"/>
      <c r="P722" s="47"/>
      <c r="Q722" s="47"/>
      <c r="R722" s="47"/>
      <c r="S722" s="47"/>
      <c r="T722" s="47"/>
    </row>
    <row r="723" spans="13:20">
      <c r="M723" s="47"/>
      <c r="N723" s="47"/>
      <c r="O723" s="47"/>
      <c r="P723" s="47"/>
      <c r="Q723" s="47"/>
      <c r="R723" s="47"/>
      <c r="S723" s="47"/>
      <c r="T723" s="47"/>
    </row>
    <row r="724" spans="13:20">
      <c r="M724" s="47"/>
      <c r="N724" s="47"/>
      <c r="O724" s="47"/>
      <c r="P724" s="47"/>
      <c r="Q724" s="47"/>
      <c r="R724" s="47"/>
      <c r="S724" s="47"/>
      <c r="T724" s="47"/>
    </row>
    <row r="725" spans="13:20">
      <c r="M725" s="47"/>
      <c r="N725" s="47"/>
      <c r="O725" s="47"/>
      <c r="P725" s="47"/>
      <c r="Q725" s="47"/>
      <c r="R725" s="47"/>
      <c r="S725" s="47"/>
      <c r="T725" s="47"/>
    </row>
    <row r="726" spans="13:20">
      <c r="M726" s="47"/>
      <c r="N726" s="47"/>
      <c r="O726" s="47"/>
      <c r="P726" s="47"/>
      <c r="Q726" s="47"/>
      <c r="R726" s="47"/>
      <c r="S726" s="47"/>
      <c r="T726" s="47"/>
    </row>
    <row r="727" spans="13:20">
      <c r="M727" s="47"/>
      <c r="N727" s="47"/>
      <c r="O727" s="47"/>
      <c r="P727" s="47"/>
      <c r="Q727" s="47"/>
      <c r="R727" s="47"/>
      <c r="S727" s="47"/>
      <c r="T727" s="47"/>
    </row>
    <row r="728" spans="13:20">
      <c r="M728" s="47"/>
      <c r="N728" s="47"/>
      <c r="O728" s="47"/>
      <c r="P728" s="47"/>
      <c r="Q728" s="47"/>
      <c r="R728" s="47"/>
      <c r="S728" s="47"/>
      <c r="T728" s="47"/>
    </row>
    <row r="729" spans="13:20">
      <c r="M729" s="47"/>
      <c r="N729" s="47"/>
      <c r="O729" s="47"/>
      <c r="P729" s="47"/>
      <c r="Q729" s="47"/>
      <c r="R729" s="47"/>
      <c r="S729" s="47"/>
      <c r="T729" s="47"/>
    </row>
    <row r="730" spans="13:20">
      <c r="M730" s="47"/>
      <c r="N730" s="47"/>
      <c r="O730" s="47"/>
      <c r="P730" s="47"/>
      <c r="Q730" s="47"/>
      <c r="R730" s="47"/>
      <c r="S730" s="47"/>
      <c r="T730" s="47"/>
    </row>
    <row r="731" spans="13:20">
      <c r="M731" s="47"/>
      <c r="N731" s="47"/>
      <c r="O731" s="47"/>
      <c r="P731" s="47"/>
      <c r="Q731" s="47"/>
      <c r="R731" s="47"/>
      <c r="S731" s="47"/>
      <c r="T731" s="47"/>
    </row>
    <row r="732" spans="13:20">
      <c r="M732" s="47"/>
      <c r="N732" s="47"/>
      <c r="O732" s="47"/>
      <c r="P732" s="47"/>
      <c r="Q732" s="47"/>
      <c r="R732" s="47"/>
      <c r="S732" s="47"/>
      <c r="T732" s="47"/>
    </row>
    <row r="733" spans="13:20">
      <c r="M733" s="47"/>
      <c r="N733" s="47"/>
      <c r="O733" s="47"/>
      <c r="P733" s="47"/>
      <c r="Q733" s="47"/>
      <c r="R733" s="47"/>
      <c r="S733" s="47"/>
      <c r="T733" s="47"/>
    </row>
    <row r="734" spans="13:20">
      <c r="M734" s="47"/>
      <c r="N734" s="47"/>
      <c r="O734" s="47"/>
      <c r="P734" s="47"/>
      <c r="Q734" s="47"/>
      <c r="R734" s="47"/>
      <c r="S734" s="47"/>
      <c r="T734" s="47"/>
    </row>
    <row r="735" spans="13:20">
      <c r="M735" s="47"/>
      <c r="N735" s="47"/>
      <c r="O735" s="47"/>
      <c r="P735" s="47"/>
      <c r="Q735" s="47"/>
      <c r="R735" s="47"/>
      <c r="S735" s="47"/>
      <c r="T735" s="47"/>
    </row>
    <row r="736" spans="13:20">
      <c r="M736" s="47"/>
      <c r="N736" s="47"/>
      <c r="O736" s="47"/>
      <c r="P736" s="47"/>
      <c r="Q736" s="47"/>
      <c r="R736" s="47"/>
      <c r="S736" s="47"/>
      <c r="T736" s="47"/>
    </row>
    <row r="737" spans="13:20">
      <c r="M737" s="47"/>
      <c r="N737" s="47"/>
      <c r="O737" s="47"/>
      <c r="P737" s="47"/>
      <c r="Q737" s="47"/>
      <c r="R737" s="47"/>
      <c r="S737" s="47"/>
      <c r="T737" s="47"/>
    </row>
    <row r="738" spans="13:20">
      <c r="M738" s="47"/>
      <c r="N738" s="47"/>
      <c r="O738" s="47"/>
      <c r="P738" s="47"/>
      <c r="Q738" s="47"/>
      <c r="R738" s="47"/>
      <c r="S738" s="47"/>
      <c r="T738" s="47"/>
    </row>
    <row r="739" spans="13:20">
      <c r="M739" s="47"/>
      <c r="N739" s="47"/>
      <c r="O739" s="47"/>
      <c r="P739" s="47"/>
      <c r="Q739" s="47"/>
      <c r="R739" s="47"/>
      <c r="S739" s="47"/>
      <c r="T739" s="47"/>
    </row>
    <row r="740" spans="13:20">
      <c r="M740" s="47"/>
      <c r="N740" s="47"/>
      <c r="O740" s="47"/>
      <c r="P740" s="47"/>
      <c r="Q740" s="47"/>
      <c r="R740" s="47"/>
      <c r="S740" s="47"/>
      <c r="T740" s="47"/>
    </row>
    <row r="741" spans="13:20">
      <c r="M741" s="47"/>
      <c r="N741" s="47"/>
      <c r="O741" s="47"/>
      <c r="P741" s="47"/>
      <c r="Q741" s="47"/>
      <c r="R741" s="47"/>
      <c r="S741" s="47"/>
      <c r="T741" s="47"/>
    </row>
    <row r="742" spans="13:20">
      <c r="M742" s="47"/>
      <c r="N742" s="47"/>
      <c r="O742" s="47"/>
      <c r="P742" s="47"/>
      <c r="Q742" s="47"/>
      <c r="R742" s="47"/>
      <c r="S742" s="47"/>
      <c r="T742" s="47"/>
    </row>
    <row r="743" spans="13:20">
      <c r="M743" s="47"/>
      <c r="N743" s="47"/>
      <c r="O743" s="47"/>
      <c r="P743" s="47"/>
      <c r="Q743" s="47"/>
      <c r="R743" s="47"/>
      <c r="S743" s="47"/>
      <c r="T743" s="47"/>
    </row>
    <row r="744" spans="13:20">
      <c r="M744" s="47"/>
      <c r="N744" s="47"/>
      <c r="O744" s="47"/>
      <c r="P744" s="47"/>
      <c r="Q744" s="47"/>
      <c r="R744" s="47"/>
      <c r="S744" s="47"/>
      <c r="T744" s="47"/>
    </row>
    <row r="745" spans="13:20">
      <c r="M745" s="47"/>
      <c r="N745" s="47"/>
      <c r="O745" s="47"/>
      <c r="P745" s="47"/>
      <c r="Q745" s="47"/>
      <c r="R745" s="47"/>
      <c r="S745" s="47"/>
      <c r="T745" s="47"/>
    </row>
    <row r="746" spans="13:20">
      <c r="M746" s="47"/>
      <c r="N746" s="47"/>
      <c r="O746" s="47"/>
      <c r="P746" s="47"/>
      <c r="Q746" s="47"/>
      <c r="R746" s="47"/>
      <c r="S746" s="47"/>
      <c r="T746" s="47"/>
    </row>
    <row r="747" spans="13:20">
      <c r="M747" s="47"/>
      <c r="N747" s="47"/>
      <c r="O747" s="47"/>
      <c r="P747" s="47"/>
      <c r="Q747" s="47"/>
      <c r="R747" s="47"/>
      <c r="S747" s="47"/>
      <c r="T747" s="47"/>
    </row>
    <row r="748" spans="13:20">
      <c r="M748" s="47"/>
      <c r="N748" s="47"/>
      <c r="O748" s="47"/>
      <c r="P748" s="47"/>
      <c r="Q748" s="47"/>
      <c r="R748" s="47"/>
      <c r="S748" s="47"/>
      <c r="T748" s="47"/>
    </row>
    <row r="749" spans="13:20">
      <c r="M749" s="47"/>
      <c r="N749" s="47"/>
      <c r="O749" s="47"/>
      <c r="P749" s="47"/>
      <c r="Q749" s="47"/>
      <c r="R749" s="47"/>
      <c r="S749" s="47"/>
      <c r="T749" s="47"/>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1">
      <c r="M769" s="47"/>
      <c r="N769" s="47"/>
      <c r="O769" s="47"/>
      <c r="P769" s="47"/>
      <c r="Q769" s="47"/>
      <c r="R769" s="47"/>
      <c r="S769" s="47"/>
      <c r="T769" s="47"/>
    </row>
    <row r="770" spans="13:21">
      <c r="M770" s="47"/>
      <c r="N770" s="47"/>
      <c r="O770" s="47"/>
      <c r="P770" s="47"/>
      <c r="Q770" s="47"/>
      <c r="R770" s="47"/>
      <c r="S770" s="47"/>
      <c r="T770" s="47"/>
    </row>
    <row r="771" spans="13:21">
      <c r="M771" s="47"/>
      <c r="N771" s="47"/>
      <c r="O771" s="47"/>
      <c r="P771" s="47"/>
      <c r="Q771" s="47"/>
      <c r="R771" s="47"/>
      <c r="S771" s="47"/>
      <c r="T771" s="47"/>
    </row>
    <row r="772" spans="13:21">
      <c r="M772" s="47"/>
      <c r="N772" s="47"/>
      <c r="O772" s="47"/>
      <c r="P772" s="47"/>
      <c r="Q772" s="47"/>
      <c r="R772" s="47"/>
      <c r="S772" s="47"/>
      <c r="T772" s="47"/>
    </row>
    <row r="773" spans="13:21">
      <c r="M773" s="47"/>
      <c r="N773" s="47"/>
      <c r="O773" s="47"/>
      <c r="P773" s="47"/>
      <c r="Q773" s="47"/>
      <c r="R773" s="47"/>
      <c r="S773" s="47"/>
      <c r="T773" s="47"/>
    </row>
    <row r="774" spans="13:21">
      <c r="M774" s="47"/>
      <c r="N774" s="47"/>
      <c r="O774" s="47"/>
      <c r="P774" s="47"/>
      <c r="Q774" s="47"/>
      <c r="R774" s="47"/>
      <c r="S774" s="47"/>
      <c r="T774" s="47"/>
    </row>
    <row r="775" spans="13:21">
      <c r="M775" s="47"/>
      <c r="N775" s="47"/>
      <c r="O775" s="47"/>
      <c r="P775" s="47"/>
      <c r="Q775" s="47"/>
      <c r="R775" s="47"/>
      <c r="S775" s="47"/>
      <c r="T775" s="47"/>
    </row>
    <row r="776" spans="13:21">
      <c r="M776" s="47"/>
      <c r="N776" s="47"/>
      <c r="O776" s="47"/>
      <c r="P776" s="47"/>
      <c r="Q776" s="47"/>
      <c r="R776" s="47"/>
      <c r="S776" s="47"/>
      <c r="T776" s="47"/>
    </row>
    <row r="777" spans="13:21">
      <c r="M777" s="47"/>
      <c r="N777" s="47"/>
      <c r="O777" s="47"/>
      <c r="P777" s="47"/>
      <c r="Q777" s="47"/>
      <c r="R777" s="47"/>
      <c r="S777" s="47"/>
      <c r="T777" s="47"/>
    </row>
    <row r="778" spans="13:21">
      <c r="M778" s="47"/>
      <c r="N778" s="47"/>
      <c r="O778" s="47"/>
      <c r="P778" s="47"/>
      <c r="Q778" s="47"/>
      <c r="R778" s="47"/>
      <c r="S778" s="47"/>
      <c r="T778" s="47"/>
    </row>
    <row r="779" spans="13:21">
      <c r="M779" s="47"/>
      <c r="N779" s="47"/>
      <c r="O779" s="47"/>
      <c r="P779" s="47"/>
      <c r="Q779" s="47"/>
      <c r="R779" s="47"/>
      <c r="S779" s="47"/>
      <c r="T779" s="47"/>
    </row>
    <row r="780" spans="13:21">
      <c r="M780" s="47"/>
      <c r="N780" s="47"/>
      <c r="O780" s="47"/>
      <c r="P780" s="47"/>
      <c r="Q780" s="47"/>
      <c r="R780" s="47"/>
      <c r="S780" s="47"/>
      <c r="T780" s="47"/>
    </row>
    <row r="781" spans="13:21">
      <c r="M781" s="47"/>
      <c r="N781" s="47"/>
      <c r="O781" s="47"/>
      <c r="P781" s="47"/>
      <c r="Q781" s="47"/>
      <c r="R781" s="47"/>
      <c r="S781" s="47"/>
      <c r="T781" s="47"/>
    </row>
    <row r="782" spans="13:21">
      <c r="M782" s="47"/>
      <c r="N782" s="47"/>
      <c r="O782" s="47"/>
      <c r="P782" s="47"/>
      <c r="Q782" s="47"/>
      <c r="R782" s="47"/>
      <c r="S782" s="47"/>
      <c r="T782" s="47"/>
    </row>
    <row r="783" spans="13:21">
      <c r="M783" s="47"/>
      <c r="N783" s="47"/>
      <c r="O783" s="47"/>
      <c r="P783" s="47"/>
      <c r="Q783" s="47"/>
      <c r="R783" s="47"/>
      <c r="S783" s="47"/>
      <c r="T783" s="47"/>
      <c r="U783" s="47"/>
    </row>
    <row r="867" spans="11:28">
      <c r="V867" s="30"/>
      <c r="W867" s="30"/>
      <c r="X867" s="30"/>
      <c r="Y867" s="30"/>
      <c r="Z867" s="30"/>
      <c r="AA867" s="30"/>
      <c r="AB867" s="30"/>
    </row>
    <row r="868" spans="11:28">
      <c r="V868" s="30"/>
      <c r="W868" s="30"/>
      <c r="X868" s="30"/>
      <c r="Y868" s="30"/>
      <c r="Z868" s="30"/>
      <c r="AA868" s="30"/>
      <c r="AB868" s="30"/>
    </row>
    <row r="869" spans="11:28">
      <c r="V869" s="30"/>
      <c r="W869" s="30"/>
      <c r="X869" s="30"/>
      <c r="Y869" s="30"/>
      <c r="Z869" s="30"/>
      <c r="AA869" s="30"/>
      <c r="AB869" s="30"/>
    </row>
    <row r="870" spans="11:28">
      <c r="V870" s="30"/>
      <c r="W870" s="30"/>
      <c r="X870" s="30"/>
      <c r="Y870" s="30"/>
      <c r="Z870" s="30"/>
      <c r="AA870" s="30"/>
      <c r="AB870" s="30"/>
    </row>
    <row r="871" spans="11:28">
      <c r="V871" s="30"/>
      <c r="W871" s="30"/>
      <c r="X871" s="30"/>
      <c r="Y871" s="30"/>
      <c r="Z871" s="30"/>
      <c r="AA871" s="30"/>
      <c r="AB871" s="30"/>
    </row>
    <row r="872" spans="11:28">
      <c r="V872" s="30"/>
      <c r="W872" s="30"/>
      <c r="X872" s="30"/>
      <c r="Y872" s="30"/>
      <c r="Z872" s="30"/>
      <c r="AA872" s="30"/>
      <c r="AB872" s="30"/>
    </row>
    <row r="873" spans="11:28">
      <c r="V873" s="30"/>
      <c r="W873" s="30"/>
      <c r="X873" s="30"/>
      <c r="Y873" s="30"/>
      <c r="Z873" s="30"/>
      <c r="AA873" s="30"/>
      <c r="AB873" s="30"/>
    </row>
    <row r="874" spans="11:28">
      <c r="V874" s="30"/>
      <c r="W874" s="30"/>
      <c r="X874" s="30"/>
      <c r="Y874" s="30"/>
      <c r="Z874" s="30"/>
      <c r="AA874" s="30"/>
      <c r="AB874" s="30"/>
    </row>
    <row r="875" spans="11:28">
      <c r="V875" s="30"/>
      <c r="W875" s="30"/>
      <c r="X875" s="30"/>
      <c r="Y875" s="30"/>
      <c r="Z875" s="30"/>
      <c r="AA875" s="30"/>
      <c r="AB875" s="30"/>
    </row>
    <row r="876" spans="11:28">
      <c r="K876" s="39"/>
      <c r="V876" s="30"/>
      <c r="W876" s="30"/>
      <c r="X876" s="30"/>
      <c r="Y876" s="30"/>
      <c r="Z876" s="30"/>
      <c r="AA876" s="30"/>
      <c r="AB876" s="30"/>
    </row>
    <row r="877" spans="11:28">
      <c r="K877" s="39"/>
      <c r="V877" s="30"/>
      <c r="W877" s="30"/>
      <c r="X877" s="30"/>
      <c r="Y877" s="30"/>
      <c r="Z877" s="30"/>
      <c r="AA877" s="30"/>
      <c r="AB877" s="30"/>
    </row>
    <row r="878" spans="11:28">
      <c r="K878" s="39"/>
      <c r="V878" s="30"/>
      <c r="W878" s="30"/>
      <c r="X878" s="30"/>
      <c r="Y878" s="30"/>
      <c r="Z878" s="30"/>
      <c r="AA878" s="30"/>
      <c r="AB878" s="30"/>
    </row>
    <row r="879" spans="11:28">
      <c r="K879" s="39"/>
    </row>
    <row r="880" spans="11:28">
      <c r="K880" s="39"/>
    </row>
    <row r="881" spans="11:29">
      <c r="K881" s="39"/>
    </row>
    <row r="882" spans="11:29">
      <c r="K882" s="39"/>
    </row>
    <row r="883" spans="11:29">
      <c r="K883" s="39"/>
    </row>
    <row r="884" spans="11:29">
      <c r="K884" s="39"/>
    </row>
    <row r="885" spans="11:29">
      <c r="K885" s="39"/>
    </row>
    <row r="886" spans="11:29">
      <c r="K886" s="39"/>
    </row>
    <row r="887" spans="11:29">
      <c r="K887" s="39"/>
    </row>
    <row r="888" spans="11:29">
      <c r="K888" s="39"/>
    </row>
    <row r="889" spans="11:29">
      <c r="K889" s="39"/>
    </row>
    <row r="890" spans="11:29">
      <c r="K890" s="39"/>
    </row>
    <row r="891" spans="11:29">
      <c r="K891" s="39"/>
    </row>
    <row r="892" spans="11:29">
      <c r="V892" s="45"/>
      <c r="W892" s="45"/>
      <c r="X892" s="45"/>
      <c r="Y892" s="45"/>
      <c r="Z892" s="45"/>
      <c r="AA892" s="45"/>
      <c r="AB892" s="45"/>
      <c r="AC892" s="45"/>
    </row>
    <row r="893" spans="11:29">
      <c r="V893" s="45"/>
      <c r="W893" s="45"/>
      <c r="X893" s="45"/>
      <c r="Y893" s="45"/>
      <c r="Z893" s="45"/>
      <c r="AA893" s="45"/>
      <c r="AB893" s="45"/>
      <c r="AC893" s="45"/>
    </row>
    <row r="894" spans="11:29">
      <c r="V894" s="45"/>
      <c r="W894" s="45"/>
      <c r="X894" s="45"/>
      <c r="Y894" s="45"/>
      <c r="Z894" s="45"/>
      <c r="AA894" s="45"/>
      <c r="AB894" s="45"/>
      <c r="AC894" s="45"/>
    </row>
    <row r="895" spans="11:29">
      <c r="V895" s="45"/>
      <c r="W895" s="45"/>
      <c r="X895" s="45"/>
      <c r="Y895" s="45"/>
      <c r="Z895" s="45"/>
      <c r="AA895" s="45"/>
      <c r="AB895" s="45"/>
      <c r="AC895" s="45"/>
    </row>
    <row r="896" spans="11:29">
      <c r="V896" s="45"/>
      <c r="W896" s="45"/>
      <c r="X896" s="45"/>
      <c r="Y896" s="45"/>
      <c r="Z896" s="45"/>
      <c r="AA896" s="45"/>
      <c r="AB896" s="45"/>
      <c r="AC896" s="45"/>
    </row>
    <row r="897" spans="22:29">
      <c r="V897" s="45"/>
      <c r="W897" s="45"/>
      <c r="X897" s="45"/>
      <c r="Y897" s="45"/>
      <c r="Z897" s="45"/>
      <c r="AA897" s="45"/>
      <c r="AB897" s="45"/>
      <c r="AC897" s="45"/>
    </row>
    <row r="898" spans="22:29">
      <c r="V898" s="45"/>
      <c r="W898" s="45"/>
      <c r="X898" s="45"/>
      <c r="Y898" s="45"/>
      <c r="Z898" s="45"/>
      <c r="AA898" s="45"/>
      <c r="AB898" s="45"/>
      <c r="AC898" s="45"/>
    </row>
    <row r="899" spans="22:29">
      <c r="V899" s="45"/>
      <c r="W899" s="45"/>
      <c r="X899" s="45"/>
      <c r="Y899" s="45"/>
      <c r="Z899" s="45"/>
      <c r="AA899" s="45"/>
      <c r="AB899" s="45"/>
      <c r="AC899" s="45"/>
    </row>
    <row r="900" spans="22:29">
      <c r="V900" s="45"/>
      <c r="W900" s="45"/>
      <c r="X900" s="45"/>
      <c r="Y900" s="45"/>
      <c r="Z900" s="45"/>
      <c r="AA900" s="45"/>
      <c r="AB900" s="45"/>
      <c r="AC900" s="45"/>
    </row>
    <row r="901" spans="22:29">
      <c r="V901" s="45"/>
      <c r="W901" s="45"/>
      <c r="X901" s="45"/>
      <c r="Y901" s="45"/>
      <c r="Z901" s="45"/>
      <c r="AA901" s="45"/>
      <c r="AB901" s="45"/>
      <c r="AC901" s="45"/>
    </row>
    <row r="902" spans="22:29">
      <c r="V902" s="45"/>
      <c r="W902" s="45"/>
      <c r="X902" s="45"/>
      <c r="Y902" s="45"/>
      <c r="Z902" s="45"/>
      <c r="AA902" s="45"/>
      <c r="AB902" s="45"/>
      <c r="AC902" s="45"/>
    </row>
    <row r="903" spans="22:29">
      <c r="V903" s="45"/>
      <c r="W903" s="45"/>
      <c r="X903" s="45"/>
      <c r="Y903" s="45"/>
      <c r="Z903" s="45"/>
      <c r="AA903" s="45"/>
      <c r="AB903" s="45"/>
      <c r="AC903" s="45"/>
    </row>
    <row r="904" spans="22:29">
      <c r="V904" s="45"/>
      <c r="W904" s="45"/>
      <c r="X904" s="45"/>
      <c r="Y904" s="45"/>
      <c r="Z904" s="45"/>
      <c r="AA904" s="45"/>
      <c r="AB904" s="45"/>
      <c r="AC904" s="45"/>
    </row>
    <row r="905" spans="22:29">
      <c r="V905" s="45"/>
      <c r="W905" s="45"/>
      <c r="X905" s="45"/>
      <c r="Y905" s="45"/>
      <c r="Z905" s="45"/>
      <c r="AA905" s="45"/>
      <c r="AB905" s="45"/>
      <c r="AC905" s="45"/>
    </row>
    <row r="906" spans="22:29">
      <c r="V906" s="45"/>
      <c r="W906" s="45"/>
      <c r="X906" s="45"/>
      <c r="Y906" s="45"/>
      <c r="Z906" s="45"/>
      <c r="AA906" s="45"/>
      <c r="AB906" s="45"/>
      <c r="AC906" s="45"/>
    </row>
    <row r="907" spans="22:29">
      <c r="V907" s="45"/>
      <c r="W907" s="45"/>
      <c r="X907" s="45"/>
      <c r="Y907" s="45"/>
      <c r="Z907" s="45"/>
      <c r="AA907" s="45"/>
      <c r="AB907" s="45"/>
      <c r="AC907" s="45"/>
    </row>
    <row r="908" spans="22:29">
      <c r="V908" s="45"/>
      <c r="W908" s="45"/>
      <c r="X908" s="45"/>
      <c r="Y908" s="45"/>
      <c r="Z908" s="45"/>
      <c r="AA908" s="45"/>
      <c r="AB908" s="45"/>
      <c r="AC908" s="45"/>
    </row>
    <row r="909" spans="22:29">
      <c r="V909" s="45"/>
      <c r="W909" s="45"/>
      <c r="X909" s="45"/>
      <c r="Y909" s="45"/>
      <c r="Z909" s="45"/>
      <c r="AA909" s="45"/>
      <c r="AB909" s="45"/>
      <c r="AC909" s="45"/>
    </row>
    <row r="910" spans="22:29">
      <c r="V910" s="45"/>
      <c r="W910" s="45"/>
      <c r="X910" s="45"/>
      <c r="Y910" s="45"/>
      <c r="Z910" s="45"/>
      <c r="AA910" s="45"/>
      <c r="AB910" s="45"/>
      <c r="AC910" s="45"/>
    </row>
    <row r="911" spans="22:29">
      <c r="V911" s="45"/>
      <c r="W911" s="45"/>
      <c r="X911" s="45"/>
      <c r="Y911" s="45"/>
      <c r="Z911" s="45"/>
      <c r="AA911" s="45"/>
      <c r="AB911" s="45"/>
      <c r="AC911" s="45"/>
    </row>
    <row r="912" spans="22:29">
      <c r="V912" s="45"/>
      <c r="W912" s="45"/>
      <c r="X912" s="45"/>
      <c r="Y912" s="45"/>
      <c r="Z912" s="45"/>
      <c r="AA912" s="45"/>
      <c r="AB912" s="45"/>
      <c r="AC912" s="45"/>
    </row>
    <row r="913" spans="22:29">
      <c r="V913" s="45"/>
      <c r="W913" s="45"/>
      <c r="X913" s="45"/>
      <c r="Y913" s="45"/>
      <c r="Z913" s="45"/>
      <c r="AA913" s="45"/>
      <c r="AB913" s="45"/>
      <c r="AC913" s="45"/>
    </row>
    <row r="914" spans="22:29">
      <c r="V914" s="45"/>
      <c r="W914" s="45"/>
      <c r="X914" s="45"/>
      <c r="Y914" s="45"/>
      <c r="Z914" s="45"/>
      <c r="AA914" s="45"/>
      <c r="AB914" s="45"/>
      <c r="AC914" s="45"/>
    </row>
    <row r="915" spans="22:29">
      <c r="V915" s="45"/>
      <c r="W915" s="45"/>
      <c r="X915" s="45"/>
      <c r="Y915" s="45"/>
      <c r="Z915" s="45"/>
      <c r="AA915" s="45"/>
      <c r="AB915" s="45"/>
      <c r="AC915" s="45"/>
    </row>
    <row r="916" spans="22:29">
      <c r="V916" s="45"/>
      <c r="W916" s="45"/>
      <c r="X916" s="45"/>
      <c r="Y916" s="45"/>
      <c r="Z916" s="45"/>
      <c r="AA916" s="45"/>
      <c r="AB916" s="45"/>
      <c r="AC916" s="45"/>
    </row>
    <row r="917" spans="22:29">
      <c r="V917" s="45"/>
      <c r="W917" s="45"/>
      <c r="X917" s="45"/>
      <c r="Y917" s="45"/>
      <c r="Z917" s="45"/>
      <c r="AA917" s="45"/>
      <c r="AB917" s="45"/>
      <c r="AC917" s="45"/>
    </row>
    <row r="918" spans="22:29">
      <c r="V918" s="45"/>
      <c r="W918" s="45"/>
      <c r="X918" s="45"/>
      <c r="Y918" s="45"/>
      <c r="Z918" s="45"/>
      <c r="AA918" s="45"/>
      <c r="AB918" s="45"/>
      <c r="AC918" s="45"/>
    </row>
    <row r="919" spans="22:29">
      <c r="V919" s="45"/>
      <c r="W919" s="45"/>
      <c r="X919" s="45"/>
      <c r="Y919" s="45"/>
      <c r="Z919" s="45"/>
      <c r="AA919" s="45"/>
      <c r="AB919" s="45"/>
      <c r="AC919" s="45"/>
    </row>
    <row r="920" spans="22:29">
      <c r="V920" s="45"/>
      <c r="W920" s="45"/>
      <c r="X920" s="45"/>
      <c r="Y920" s="45"/>
      <c r="Z920" s="45"/>
      <c r="AA920" s="45"/>
      <c r="AB920" s="45"/>
      <c r="AC920" s="45"/>
    </row>
    <row r="921" spans="22:29">
      <c r="V921" s="45"/>
      <c r="W921" s="45"/>
      <c r="X921" s="45"/>
      <c r="Y921" s="45"/>
      <c r="Z921" s="45"/>
      <c r="AA921" s="45"/>
      <c r="AB921" s="45"/>
      <c r="AC921" s="45"/>
    </row>
    <row r="922" spans="22:29">
      <c r="V922" s="45"/>
      <c r="W922" s="45"/>
      <c r="X922" s="45"/>
      <c r="Y922" s="45"/>
      <c r="Z922" s="45"/>
      <c r="AA922" s="45"/>
      <c r="AB922" s="45"/>
      <c r="AC922" s="45"/>
    </row>
    <row r="923" spans="22:29">
      <c r="V923" s="45"/>
      <c r="W923" s="45"/>
      <c r="X923" s="45"/>
      <c r="Y923" s="45"/>
      <c r="Z923" s="45"/>
      <c r="AA923" s="45"/>
      <c r="AB923" s="45"/>
      <c r="AC923" s="45"/>
    </row>
    <row r="924" spans="22:29">
      <c r="V924" s="45"/>
      <c r="W924" s="45"/>
      <c r="X924" s="45"/>
      <c r="Y924" s="45"/>
      <c r="Z924" s="45"/>
      <c r="AA924" s="45"/>
      <c r="AB924" s="45"/>
      <c r="AC924" s="45"/>
    </row>
    <row r="925" spans="22:29">
      <c r="V925" s="45"/>
      <c r="W925" s="45"/>
      <c r="X925" s="45"/>
      <c r="Y925" s="45"/>
      <c r="Z925" s="45"/>
      <c r="AA925" s="45"/>
      <c r="AB925" s="45"/>
      <c r="AC925" s="45"/>
    </row>
    <row r="926" spans="22:29">
      <c r="V926" s="45"/>
      <c r="W926" s="45"/>
      <c r="X926" s="45"/>
      <c r="Y926" s="45"/>
      <c r="Z926" s="45"/>
      <c r="AA926" s="45"/>
      <c r="AB926" s="45"/>
      <c r="AC926" s="45"/>
    </row>
    <row r="927" spans="22:29">
      <c r="V927" s="45"/>
      <c r="W927" s="45"/>
      <c r="X927" s="45"/>
      <c r="Y927" s="45"/>
      <c r="Z927" s="45"/>
      <c r="AA927" s="45"/>
      <c r="AB927" s="45"/>
      <c r="AC927" s="45"/>
    </row>
    <row r="928" spans="22: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row>
    <row r="959" spans="22:29">
      <c r="V959" s="45"/>
    </row>
    <row r="960" spans="22:29">
      <c r="V960" s="45"/>
    </row>
    <row r="961" spans="22:22">
      <c r="V961"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90" zoomScaleNormal="9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45658</v>
      </c>
      <c r="O4" s="117">
        <f>EDATE(N4,-1)</f>
        <v>45627</v>
      </c>
      <c r="P4" s="118" t="s">
        <v>37</v>
      </c>
      <c r="Q4" s="117">
        <f>EDATE(N4,-12)</f>
        <v>45292</v>
      </c>
      <c r="R4" s="118" t="s">
        <v>36</v>
      </c>
    </row>
    <row r="5" spans="13:20" ht="18" customHeight="1">
      <c r="M5" s="119" t="s">
        <v>1</v>
      </c>
      <c r="N5" s="120">
        <f>VLOOKUP($N$4,'EU (ex UK) monthly prices'!$B$9:$K$364,2,FALSE)</f>
        <v>7408.4000000000005</v>
      </c>
      <c r="O5" s="120">
        <f>VLOOKUP($O$4,'EU (ex UK) monthly prices'!$B$9:$K$364,2,FALSE)</f>
        <v>7694.9749999999995</v>
      </c>
      <c r="P5" s="121">
        <f>(N5-O5)/O5</f>
        <v>-3.7241836393230511E-2</v>
      </c>
      <c r="Q5" s="120">
        <f>VLOOKUP($Q$4,'EU (ex UK) monthly prices'!$B$9:$K$364,2,FALSE)</f>
        <v>5424.22</v>
      </c>
      <c r="R5" s="121">
        <f>(N5-Q5)/Q5</f>
        <v>0.36580005973209057</v>
      </c>
      <c r="T5" s="33"/>
    </row>
    <row r="6" spans="13:20" ht="18" customHeight="1">
      <c r="M6" s="122" t="s">
        <v>0</v>
      </c>
      <c r="N6" s="123">
        <f>VLOOKUP($N$4,'EU (ex UK) monthly prices'!$B$9:$K$364,3,FALSE)</f>
        <v>2558.38</v>
      </c>
      <c r="O6" s="123">
        <f>VLOOKUP($O$4,'EU (ex UK) monthly prices'!$B$9:$K$364,3,FALSE)</f>
        <v>2571.5500000000002</v>
      </c>
      <c r="P6" s="124">
        <f>(N6-O6)/O6</f>
        <v>-5.1214248216056744E-3</v>
      </c>
      <c r="Q6" s="123">
        <f>VLOOKUP($Q$4,'EU (ex UK) monthly prices'!$B$9:$K$364,3,FALSE)</f>
        <v>2527.6600000000003</v>
      </c>
      <c r="R6" s="124">
        <f>(N6-Q6)/Q6</f>
        <v>1.2153533307485894E-2</v>
      </c>
      <c r="T6" s="34"/>
    </row>
    <row r="7" spans="13:20" ht="18" customHeight="1">
      <c r="M7" s="119" t="s">
        <v>2</v>
      </c>
      <c r="N7" s="120">
        <f>VLOOKUP($N$4,'EU (ex UK) monthly prices'!$B$9:$K$364,4,FALSE)</f>
        <v>4343.0599999999995</v>
      </c>
      <c r="O7" s="120">
        <f>VLOOKUP($O$4,'EU (ex UK) monthly prices'!$B$9:$K$364,4,FALSE)</f>
        <v>4340.9500000000007</v>
      </c>
      <c r="P7" s="121">
        <f>(N7-O7)/O7</f>
        <v>4.8606871767672115E-4</v>
      </c>
      <c r="Q7" s="120">
        <f>VLOOKUP($Q$4,'EU (ex UK) monthly prices'!$B$9:$K$364,4,FALSE)</f>
        <v>3651.12</v>
      </c>
      <c r="R7" s="121">
        <f>(N7-Q7)/Q7</f>
        <v>0.18951445036043724</v>
      </c>
      <c r="T7" s="34"/>
    </row>
    <row r="8" spans="13:20" ht="18" customHeight="1">
      <c r="M8" s="122" t="s">
        <v>4</v>
      </c>
      <c r="N8" s="123">
        <f>VLOOKUP($N$4,'EU (ex UK) monthly prices'!$B$9:$K$364,9,FALSE)</f>
        <v>984.91999999999985</v>
      </c>
      <c r="O8" s="123">
        <f>VLOOKUP($O$4,'EU (ex UK) monthly prices'!$B$9:$K$364,9,FALSE)</f>
        <v>967.90000000000009</v>
      </c>
      <c r="P8" s="124">
        <f>(N8-O8)/O8</f>
        <v>1.7584461204669648E-2</v>
      </c>
      <c r="Q8" s="123">
        <f>VLOOKUP($Q$4,'EU (ex UK) monthly prices'!$B$9:$K$364,9,FALSE)</f>
        <v>848.7199999999998</v>
      </c>
      <c r="R8" s="124">
        <f>(N8-Q8)/Q8</f>
        <v>0.16047695353002178</v>
      </c>
      <c r="T8" s="34"/>
    </row>
    <row r="9" spans="13:20" ht="18" customHeight="1">
      <c r="M9" s="119" t="s">
        <v>13</v>
      </c>
      <c r="N9" s="120">
        <f>VLOOKUP($N$4,'EU (ex UK) monthly prices'!$B$9:$K$364,10,FALSE)</f>
        <v>5199.68</v>
      </c>
      <c r="O9" s="120">
        <f>VLOOKUP($O$4,'EU (ex UK) monthly prices'!$B$9:$K$364,10,FALSE)</f>
        <v>5136.46875</v>
      </c>
      <c r="P9" s="121">
        <f>(N9-O9)/O9</f>
        <v>1.2306363199425732E-2</v>
      </c>
      <c r="Q9" s="120">
        <f>VLOOKUP($Q$4,'EU (ex UK) monthly prices'!$B$9:$K$364,10,FALSE)</f>
        <v>4551.4949999999999</v>
      </c>
      <c r="R9" s="121">
        <f>(N9-Q9)/Q9</f>
        <v>0.14241144942485939</v>
      </c>
      <c r="T9" s="34"/>
    </row>
    <row r="10" spans="13:20">
      <c r="M10" s="149" t="s">
        <v>40</v>
      </c>
      <c r="N10" s="149"/>
      <c r="O10" s="149"/>
      <c r="P10" s="149"/>
      <c r="Q10" s="149"/>
      <c r="R10" s="149"/>
      <c r="T10" s="34"/>
    </row>
    <row r="11" spans="13:20" ht="14.5" customHeight="1">
      <c r="M11" s="149" t="s">
        <v>38</v>
      </c>
      <c r="N11" s="149"/>
      <c r="O11" s="149"/>
      <c r="P11" s="149"/>
      <c r="Q11" s="149"/>
      <c r="R11" s="149"/>
      <c r="T11" s="34"/>
    </row>
    <row r="12" spans="13:20" ht="15.75" customHeight="1">
      <c r="M12" s="150"/>
      <c r="N12" s="150"/>
      <c r="O12" s="150"/>
      <c r="P12" s="150"/>
      <c r="Q12" s="150"/>
      <c r="R12" s="150"/>
      <c r="T12" s="35"/>
    </row>
    <row r="13" spans="13:20">
      <c r="M13" s="150"/>
      <c r="N13" s="150"/>
      <c r="O13" s="150"/>
      <c r="P13" s="150"/>
      <c r="Q13" s="150"/>
      <c r="R13" s="150"/>
    </row>
    <row r="16" spans="13:20">
      <c r="M16" s="46"/>
    </row>
    <row r="17" spans="8:17">
      <c r="M17" s="46"/>
      <c r="N17" s="44"/>
    </row>
    <row r="18" spans="8:17">
      <c r="M18" s="46"/>
    </row>
    <row r="19" spans="8:17">
      <c r="M19" s="46"/>
      <c r="Q19" s="136"/>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5" t="s">
        <v>22</v>
      </c>
      <c r="C8" s="146" t="s">
        <v>7</v>
      </c>
      <c r="D8" s="146"/>
      <c r="E8" s="146"/>
      <c r="F8" s="146"/>
      <c r="G8" s="146"/>
      <c r="H8" s="146"/>
      <c r="I8" s="146"/>
      <c r="J8" s="146"/>
      <c r="K8" s="146"/>
    </row>
    <row r="9" spans="1:13">
      <c r="B9" s="145"/>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51" t="s">
        <v>49</v>
      </c>
      <c r="C238" s="151"/>
      <c r="D238" s="151"/>
      <c r="E238" s="151"/>
      <c r="F238" s="151"/>
      <c r="G238" s="151"/>
      <c r="H238" s="151"/>
      <c r="I238" s="151"/>
      <c r="J238" s="151"/>
      <c r="K238" s="151"/>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52" t="s">
        <v>40</v>
      </c>
      <c r="N10" s="152"/>
      <c r="O10" s="152"/>
      <c r="P10" s="152"/>
      <c r="Q10" s="152"/>
      <c r="R10" s="152"/>
      <c r="T10" s="34"/>
    </row>
    <row r="11" spans="13:20" ht="15.5">
      <c r="M11" s="152" t="s">
        <v>38</v>
      </c>
      <c r="N11" s="152"/>
      <c r="O11" s="152"/>
      <c r="P11" s="152"/>
      <c r="Q11" s="152"/>
      <c r="R11" s="152"/>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5" workbookViewId="0">
      <selection activeCell="A5" sqref="A5"/>
    </sheetView>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3" t="s">
        <v>50</v>
      </c>
      <c r="B4" s="153"/>
      <c r="C4" s="153"/>
      <c r="D4" s="153"/>
      <c r="E4" s="153"/>
      <c r="F4" s="153"/>
      <c r="G4" s="153"/>
      <c r="H4" s="153"/>
      <c r="I4" s="153"/>
      <c r="J4" s="153"/>
      <c r="K4" s="153"/>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5" t="s">
        <v>24</v>
      </c>
      <c r="B9" s="155"/>
      <c r="C9" s="155"/>
      <c r="D9" s="155"/>
      <c r="E9" s="155"/>
      <c r="F9" s="155"/>
      <c r="G9" s="155"/>
      <c r="H9" s="155"/>
      <c r="I9" s="155"/>
      <c r="J9" s="155"/>
      <c r="K9" s="155"/>
    </row>
    <row r="10" spans="1:11" ht="14.15" customHeight="1">
      <c r="A10" s="155"/>
      <c r="B10" s="155"/>
      <c r="C10" s="155"/>
      <c r="D10" s="155"/>
      <c r="E10" s="155"/>
      <c r="F10" s="155"/>
      <c r="G10" s="155"/>
      <c r="H10" s="155"/>
      <c r="I10" s="155"/>
      <c r="J10" s="155"/>
      <c r="K10" s="155"/>
    </row>
    <row r="11" spans="1:11">
      <c r="A11" s="155"/>
      <c r="B11" s="155"/>
      <c r="C11" s="155"/>
      <c r="D11" s="155"/>
      <c r="E11" s="155"/>
      <c r="F11" s="155"/>
      <c r="G11" s="155"/>
      <c r="H11" s="155"/>
      <c r="I11" s="155"/>
      <c r="J11" s="155"/>
      <c r="K11" s="155"/>
    </row>
    <row r="12" spans="1:11">
      <c r="A12" s="155"/>
      <c r="B12" s="155"/>
      <c r="C12" s="155"/>
      <c r="D12" s="155"/>
      <c r="E12" s="155"/>
      <c r="F12" s="155"/>
      <c r="G12" s="155"/>
      <c r="H12" s="155"/>
      <c r="I12" s="155"/>
      <c r="J12" s="155"/>
      <c r="K12" s="155"/>
    </row>
    <row r="13" spans="1:11" ht="15" customHeight="1">
      <c r="A13" s="155"/>
      <c r="B13" s="155"/>
      <c r="C13" s="155"/>
      <c r="D13" s="155"/>
      <c r="E13" s="155"/>
      <c r="F13" s="155"/>
      <c r="G13" s="155"/>
      <c r="H13" s="155"/>
      <c r="I13" s="155"/>
      <c r="J13" s="155"/>
      <c r="K13" s="155"/>
    </row>
    <row r="14" spans="1:11">
      <c r="A14" s="156" t="s">
        <v>80</v>
      </c>
      <c r="B14" s="156"/>
      <c r="C14" s="156"/>
      <c r="D14" s="156"/>
      <c r="E14" s="156"/>
      <c r="F14" s="156"/>
      <c r="G14" s="156"/>
      <c r="H14" s="156"/>
      <c r="I14" s="156"/>
      <c r="J14" s="156"/>
      <c r="K14" s="156"/>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7" t="s">
        <v>42</v>
      </c>
      <c r="B18" s="155" t="s">
        <v>26</v>
      </c>
      <c r="C18" s="158"/>
      <c r="D18" s="158"/>
      <c r="E18" s="158"/>
      <c r="F18" s="158"/>
      <c r="G18" s="158"/>
      <c r="H18" s="158"/>
      <c r="I18" s="158"/>
      <c r="J18" s="158"/>
      <c r="K18" s="158"/>
    </row>
    <row r="19" spans="1:11">
      <c r="A19" s="157"/>
      <c r="B19" s="158"/>
      <c r="C19" s="158"/>
      <c r="D19" s="158"/>
      <c r="E19" s="158"/>
      <c r="F19" s="158"/>
      <c r="G19" s="158"/>
      <c r="H19" s="158"/>
      <c r="I19" s="158"/>
      <c r="J19" s="158"/>
      <c r="K19" s="158"/>
    </row>
    <row r="20" spans="1:11">
      <c r="A20" s="82"/>
      <c r="B20" s="158"/>
      <c r="C20" s="158"/>
      <c r="D20" s="158"/>
      <c r="E20" s="158"/>
      <c r="F20" s="158"/>
      <c r="G20" s="158"/>
      <c r="H20" s="158"/>
      <c r="I20" s="158"/>
      <c r="J20" s="158"/>
      <c r="K20" s="158"/>
    </row>
    <row r="21" spans="1:11">
      <c r="B21" s="158"/>
      <c r="C21" s="158"/>
      <c r="D21" s="158"/>
      <c r="E21" s="158"/>
      <c r="F21" s="158"/>
      <c r="G21" s="158"/>
      <c r="H21" s="158"/>
      <c r="I21" s="158"/>
      <c r="J21" s="158"/>
      <c r="K21" s="158"/>
    </row>
    <row r="22" spans="1:11">
      <c r="B22" s="158"/>
      <c r="C22" s="158"/>
      <c r="D22" s="158"/>
      <c r="E22" s="158"/>
      <c r="F22" s="158"/>
      <c r="G22" s="158"/>
      <c r="H22" s="158"/>
      <c r="I22" s="158"/>
      <c r="J22" s="158"/>
      <c r="K22" s="158"/>
    </row>
    <row r="23" spans="1:11">
      <c r="A23" s="83" t="s">
        <v>27</v>
      </c>
      <c r="B23" s="78" t="s">
        <v>28</v>
      </c>
    </row>
    <row r="24" spans="1:11">
      <c r="A24" s="84" t="s">
        <v>29</v>
      </c>
      <c r="B24" s="85" t="s">
        <v>33</v>
      </c>
      <c r="C24" s="85"/>
      <c r="D24" s="85"/>
      <c r="E24" s="85"/>
      <c r="F24" s="85"/>
      <c r="G24" s="85"/>
      <c r="H24" s="85"/>
      <c r="I24" s="85"/>
      <c r="J24" s="85"/>
      <c r="K24" s="85"/>
    </row>
    <row r="25" spans="1:11">
      <c r="A25" s="84" t="s">
        <v>30</v>
      </c>
      <c r="B25" s="154" t="s">
        <v>31</v>
      </c>
      <c r="C25" s="154"/>
      <c r="D25" s="154"/>
      <c r="E25" s="154"/>
      <c r="F25" s="154"/>
      <c r="G25" s="154"/>
      <c r="H25" s="154"/>
      <c r="I25" s="154"/>
      <c r="J25" s="154"/>
      <c r="K25" s="154"/>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7" t="s">
        <v>6</v>
      </c>
      <c r="D2" s="147"/>
      <c r="E2" s="147"/>
      <c r="F2" s="147"/>
      <c r="G2" s="147"/>
      <c r="H2" s="147"/>
      <c r="L2" s="1" t="s">
        <v>11</v>
      </c>
      <c r="M2" s="147" t="s">
        <v>7</v>
      </c>
      <c r="N2" s="147"/>
      <c r="O2" s="147"/>
      <c r="P2" s="147"/>
      <c r="Q2" s="147"/>
      <c r="R2" s="147"/>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8" t="s">
        <v>16</v>
      </c>
      <c r="W136" s="148"/>
      <c r="X136" s="148"/>
      <c r="Y136" s="148"/>
      <c r="Z136" s="148"/>
      <c r="AA136" s="148"/>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8"/>
      <c r="W137" s="148"/>
      <c r="X137" s="148"/>
      <c r="Y137" s="148"/>
      <c r="Z137" s="148"/>
      <c r="AA137" s="148"/>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2025-02-20T13:05:49Z</dcterms:modified>
</cp:coreProperties>
</file>